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3095" windowHeight="10680" activeTab="2"/>
  </bookViews>
  <sheets>
    <sheet name="Virtex6_stagewidth" sheetId="4" r:id="rId1"/>
    <sheet name="Virtex 6" sheetId="1" r:id="rId2"/>
    <sheet name="Spartan 3" sheetId="2" r:id="rId3"/>
    <sheet name="Virtex 4" sheetId="3" r:id="rId4"/>
  </sheets>
  <calcPr calcId="145621"/>
</workbook>
</file>

<file path=xl/calcChain.xml><?xml version="1.0" encoding="utf-8"?>
<calcChain xmlns="http://schemas.openxmlformats.org/spreadsheetml/2006/main">
  <c r="D22" i="1" l="1"/>
  <c r="M31" i="3"/>
  <c r="I31" i="3"/>
  <c r="G31" i="3"/>
  <c r="D31" i="3"/>
  <c r="F31" i="3" s="1"/>
  <c r="O31" i="3" s="1"/>
  <c r="C31" i="3"/>
  <c r="O30" i="3"/>
  <c r="M30" i="3"/>
  <c r="I30" i="3"/>
  <c r="G30" i="3"/>
  <c r="H30" i="3" s="1"/>
  <c r="D30" i="3"/>
  <c r="F30" i="3" s="1"/>
  <c r="C30" i="3"/>
  <c r="O29" i="3"/>
  <c r="M29" i="3"/>
  <c r="I29" i="3"/>
  <c r="H29" i="3"/>
  <c r="G29" i="3"/>
  <c r="D29" i="3"/>
  <c r="F29" i="3" s="1"/>
  <c r="C29" i="3"/>
  <c r="O28" i="3"/>
  <c r="M28" i="3"/>
  <c r="I28" i="3"/>
  <c r="G28" i="3"/>
  <c r="H28" i="3" s="1"/>
  <c r="D28" i="3"/>
  <c r="F28" i="3" s="1"/>
  <c r="C28" i="3"/>
  <c r="M27" i="3"/>
  <c r="I27" i="3"/>
  <c r="H27" i="3"/>
  <c r="G27" i="3"/>
  <c r="D27" i="3"/>
  <c r="F27" i="3" s="1"/>
  <c r="O27" i="3" s="1"/>
  <c r="C27" i="3"/>
  <c r="M26" i="3"/>
  <c r="I26" i="3"/>
  <c r="G26" i="3"/>
  <c r="H26" i="3" s="1"/>
  <c r="D26" i="3"/>
  <c r="F26" i="3" s="1"/>
  <c r="O26" i="3" s="1"/>
  <c r="C26" i="3"/>
  <c r="M25" i="3"/>
  <c r="I25" i="3"/>
  <c r="G25" i="3"/>
  <c r="H25" i="3" s="1"/>
  <c r="D25" i="3"/>
  <c r="F25" i="3" s="1"/>
  <c r="O25" i="3" s="1"/>
  <c r="C25" i="3"/>
  <c r="O24" i="3"/>
  <c r="M24" i="3"/>
  <c r="I24" i="3"/>
  <c r="G24" i="3"/>
  <c r="H24" i="3" s="1"/>
  <c r="D24" i="3"/>
  <c r="F24" i="3" s="1"/>
  <c r="C24" i="3"/>
  <c r="M23" i="3"/>
  <c r="I23" i="3"/>
  <c r="G23" i="3"/>
  <c r="D23" i="3"/>
  <c r="F23" i="3" s="1"/>
  <c r="H23" i="3" s="1"/>
  <c r="C23" i="3"/>
  <c r="O22" i="3"/>
  <c r="M22" i="3"/>
  <c r="I22" i="3"/>
  <c r="G22" i="3"/>
  <c r="H22" i="3" s="1"/>
  <c r="D22" i="3"/>
  <c r="F22" i="3" s="1"/>
  <c r="C22" i="3"/>
  <c r="O18" i="3"/>
  <c r="M18" i="3"/>
  <c r="I18" i="3"/>
  <c r="H18" i="3"/>
  <c r="G18" i="3"/>
  <c r="D18" i="3"/>
  <c r="F18" i="3" s="1"/>
  <c r="C18" i="3"/>
  <c r="O17" i="3"/>
  <c r="M17" i="3"/>
  <c r="I17" i="3"/>
  <c r="G17" i="3"/>
  <c r="H17" i="3" s="1"/>
  <c r="D17" i="3"/>
  <c r="F17" i="3" s="1"/>
  <c r="C17" i="3"/>
  <c r="M16" i="3"/>
  <c r="I16" i="3"/>
  <c r="H16" i="3"/>
  <c r="G16" i="3"/>
  <c r="D16" i="3"/>
  <c r="F16" i="3" s="1"/>
  <c r="O16" i="3" s="1"/>
  <c r="C16" i="3"/>
  <c r="M15" i="3"/>
  <c r="I15" i="3"/>
  <c r="G15" i="3"/>
  <c r="H15" i="3" s="1"/>
  <c r="D15" i="3"/>
  <c r="F15" i="3" s="1"/>
  <c r="O15" i="3" s="1"/>
  <c r="C15" i="3"/>
  <c r="M14" i="3"/>
  <c r="I14" i="3"/>
  <c r="G14" i="3"/>
  <c r="H14" i="3" s="1"/>
  <c r="D14" i="3"/>
  <c r="F14" i="3" s="1"/>
  <c r="O14" i="3" s="1"/>
  <c r="C14" i="3"/>
  <c r="O13" i="3"/>
  <c r="M13" i="3"/>
  <c r="I13" i="3"/>
  <c r="G13" i="3"/>
  <c r="H13" i="3" s="1"/>
  <c r="D13" i="3"/>
  <c r="F13" i="3" s="1"/>
  <c r="C13" i="3"/>
  <c r="M12" i="3"/>
  <c r="I12" i="3"/>
  <c r="G12" i="3"/>
  <c r="D12" i="3"/>
  <c r="F12" i="3" s="1"/>
  <c r="H12" i="3" s="1"/>
  <c r="C12" i="3"/>
  <c r="O11" i="3"/>
  <c r="M11" i="3"/>
  <c r="I11" i="3"/>
  <c r="G11" i="3"/>
  <c r="H11" i="3" s="1"/>
  <c r="D11" i="3"/>
  <c r="F11" i="3" s="1"/>
  <c r="C11" i="3"/>
  <c r="O10" i="3"/>
  <c r="M10" i="3"/>
  <c r="I10" i="3"/>
  <c r="H10" i="3"/>
  <c r="G10" i="3"/>
  <c r="D10" i="3"/>
  <c r="F10" i="3" s="1"/>
  <c r="C10" i="3"/>
  <c r="H6" i="3"/>
  <c r="G6" i="3"/>
  <c r="M29" i="2"/>
  <c r="I29" i="2"/>
  <c r="D29" i="2"/>
  <c r="C29" i="2"/>
  <c r="M28" i="2"/>
  <c r="I28" i="2"/>
  <c r="D28" i="2"/>
  <c r="C28" i="2"/>
  <c r="M27" i="2"/>
  <c r="I27" i="2"/>
  <c r="D27" i="2"/>
  <c r="C27" i="2"/>
  <c r="M26" i="2"/>
  <c r="I26" i="2"/>
  <c r="D26" i="2"/>
  <c r="C26" i="2"/>
  <c r="M25" i="2"/>
  <c r="I25" i="2"/>
  <c r="D25" i="2"/>
  <c r="C25" i="2"/>
  <c r="M24" i="2"/>
  <c r="I24" i="2"/>
  <c r="D24" i="2"/>
  <c r="C24" i="2"/>
  <c r="M23" i="2"/>
  <c r="I23" i="2"/>
  <c r="D23" i="2"/>
  <c r="C23" i="2"/>
  <c r="M22" i="2"/>
  <c r="I22" i="2"/>
  <c r="D22" i="2"/>
  <c r="C22" i="2"/>
  <c r="M21" i="2"/>
  <c r="I21" i="2"/>
  <c r="D21" i="2"/>
  <c r="C21" i="2"/>
  <c r="M17" i="2"/>
  <c r="I17" i="2"/>
  <c r="D17" i="2"/>
  <c r="C17" i="2"/>
  <c r="M16" i="2"/>
  <c r="I16" i="2"/>
  <c r="D16" i="2"/>
  <c r="C16" i="2"/>
  <c r="M15" i="2"/>
  <c r="I15" i="2"/>
  <c r="D15" i="2"/>
  <c r="C15" i="2"/>
  <c r="M14" i="2"/>
  <c r="I14" i="2"/>
  <c r="D14" i="2"/>
  <c r="C14" i="2"/>
  <c r="M13" i="2"/>
  <c r="I13" i="2"/>
  <c r="D13" i="2"/>
  <c r="C13" i="2"/>
  <c r="M12" i="2"/>
  <c r="I12" i="2"/>
  <c r="D12" i="2"/>
  <c r="C12" i="2"/>
  <c r="M11" i="2"/>
  <c r="I11" i="2"/>
  <c r="D11" i="2"/>
  <c r="C11" i="2"/>
  <c r="M10" i="2"/>
  <c r="I10" i="2"/>
  <c r="D10" i="2"/>
  <c r="C10" i="2"/>
  <c r="M71" i="1"/>
  <c r="I71" i="1"/>
  <c r="D71" i="1"/>
  <c r="C71" i="1"/>
  <c r="M70" i="1"/>
  <c r="I70" i="1"/>
  <c r="D70" i="1"/>
  <c r="C70" i="1"/>
  <c r="M69" i="1"/>
  <c r="I69" i="1"/>
  <c r="D69" i="1"/>
  <c r="C69" i="1"/>
  <c r="M68" i="1"/>
  <c r="I68" i="1"/>
  <c r="D68" i="1"/>
  <c r="C68" i="1"/>
  <c r="M67" i="1"/>
  <c r="I67" i="1"/>
  <c r="D67" i="1"/>
  <c r="C67" i="1"/>
  <c r="M66" i="1"/>
  <c r="I66" i="1"/>
  <c r="D66" i="1"/>
  <c r="C66" i="1"/>
  <c r="M65" i="1"/>
  <c r="I65" i="1"/>
  <c r="D65" i="1"/>
  <c r="C65" i="1"/>
  <c r="M64" i="1"/>
  <c r="I64" i="1"/>
  <c r="D64" i="1"/>
  <c r="C64" i="1"/>
  <c r="M63" i="1"/>
  <c r="I63" i="1"/>
  <c r="D63" i="1"/>
  <c r="C63" i="1"/>
  <c r="M62" i="1"/>
  <c r="I62" i="1"/>
  <c r="D62" i="1"/>
  <c r="C62" i="1"/>
  <c r="M58" i="1"/>
  <c r="I58" i="1"/>
  <c r="D58" i="1"/>
  <c r="C58" i="1"/>
  <c r="M57" i="1"/>
  <c r="I57" i="1"/>
  <c r="D57" i="1"/>
  <c r="C57" i="1"/>
  <c r="M56" i="1"/>
  <c r="I56" i="1"/>
  <c r="D56" i="1"/>
  <c r="C56" i="1"/>
  <c r="M55" i="1"/>
  <c r="I55" i="1"/>
  <c r="D55" i="1"/>
  <c r="C55" i="1"/>
  <c r="M54" i="1"/>
  <c r="I54" i="1"/>
  <c r="D54" i="1"/>
  <c r="C54" i="1"/>
  <c r="M53" i="1"/>
  <c r="I53" i="1"/>
  <c r="D53" i="1"/>
  <c r="C53" i="1"/>
  <c r="M52" i="1"/>
  <c r="I52" i="1"/>
  <c r="D52" i="1"/>
  <c r="F52" i="1" s="1"/>
  <c r="O52" i="1" s="1"/>
  <c r="C52" i="1"/>
  <c r="M51" i="1"/>
  <c r="I51" i="1"/>
  <c r="D51" i="1"/>
  <c r="F51" i="1" s="1"/>
  <c r="O51" i="1" s="1"/>
  <c r="C51" i="1"/>
  <c r="M50" i="1"/>
  <c r="I50" i="1"/>
  <c r="G50" i="1"/>
  <c r="D50" i="1"/>
  <c r="F50" i="1" s="1"/>
  <c r="O50" i="1" s="1"/>
  <c r="C50" i="1"/>
  <c r="O49" i="1"/>
  <c r="M49" i="1"/>
  <c r="I49" i="1"/>
  <c r="D49" i="1"/>
  <c r="F49" i="1" s="1"/>
  <c r="C49" i="1"/>
  <c r="M45" i="1"/>
  <c r="I45" i="1"/>
  <c r="G45" i="1"/>
  <c r="H45" i="1" s="1"/>
  <c r="D45" i="1"/>
  <c r="F45" i="1" s="1"/>
  <c r="O45" i="1" s="1"/>
  <c r="C45" i="1"/>
  <c r="M44" i="1"/>
  <c r="I44" i="1"/>
  <c r="D44" i="1"/>
  <c r="F44" i="1" s="1"/>
  <c r="O44" i="1" s="1"/>
  <c r="C44" i="1"/>
  <c r="O43" i="1"/>
  <c r="M43" i="1"/>
  <c r="I43" i="1"/>
  <c r="G43" i="1"/>
  <c r="H43" i="1" s="1"/>
  <c r="D43" i="1"/>
  <c r="F43" i="1" s="1"/>
  <c r="C43" i="1"/>
  <c r="O42" i="1"/>
  <c r="M42" i="1"/>
  <c r="I42" i="1"/>
  <c r="G42" i="1"/>
  <c r="H42" i="1" s="1"/>
  <c r="D42" i="1"/>
  <c r="F42" i="1" s="1"/>
  <c r="C42" i="1"/>
  <c r="M41" i="1"/>
  <c r="I41" i="1"/>
  <c r="D41" i="1"/>
  <c r="F41" i="1" s="1"/>
  <c r="O41" i="1" s="1"/>
  <c r="C41" i="1"/>
  <c r="M40" i="1"/>
  <c r="I40" i="1"/>
  <c r="D40" i="1"/>
  <c r="F40" i="1" s="1"/>
  <c r="O40" i="1" s="1"/>
  <c r="C40" i="1"/>
  <c r="M39" i="1"/>
  <c r="I39" i="1"/>
  <c r="D39" i="1"/>
  <c r="F39" i="1" s="1"/>
  <c r="O39" i="1" s="1"/>
  <c r="C39" i="1"/>
  <c r="M38" i="1"/>
  <c r="I38" i="1"/>
  <c r="D38" i="1"/>
  <c r="F38" i="1" s="1"/>
  <c r="O38" i="1" s="1"/>
  <c r="C38" i="1"/>
  <c r="M37" i="1"/>
  <c r="I37" i="1"/>
  <c r="G37" i="1"/>
  <c r="H37" i="1" s="1"/>
  <c r="D37" i="1"/>
  <c r="F37" i="1" s="1"/>
  <c r="O37" i="1" s="1"/>
  <c r="C37" i="1"/>
  <c r="M36" i="1"/>
  <c r="I36" i="1"/>
  <c r="D36" i="1"/>
  <c r="F36" i="1" s="1"/>
  <c r="O36" i="1" s="1"/>
  <c r="C36" i="1"/>
  <c r="M35" i="1"/>
  <c r="I35" i="1"/>
  <c r="D35" i="1"/>
  <c r="F35" i="1" s="1"/>
  <c r="O35" i="1" s="1"/>
  <c r="C35" i="1"/>
  <c r="O31" i="1"/>
  <c r="M31" i="1"/>
  <c r="I31" i="1"/>
  <c r="G31" i="1"/>
  <c r="H31" i="1" s="1"/>
  <c r="D31" i="1"/>
  <c r="F31" i="1" s="1"/>
  <c r="C31" i="1"/>
  <c r="M30" i="1"/>
  <c r="I30" i="1"/>
  <c r="D30" i="1"/>
  <c r="F30" i="1" s="1"/>
  <c r="O30" i="1" s="1"/>
  <c r="C30" i="1"/>
  <c r="M29" i="1"/>
  <c r="I29" i="1"/>
  <c r="D29" i="1"/>
  <c r="F29" i="1" s="1"/>
  <c r="O29" i="1" s="1"/>
  <c r="C29" i="1"/>
  <c r="O28" i="1"/>
  <c r="M28" i="1"/>
  <c r="I28" i="1"/>
  <c r="G28" i="1"/>
  <c r="H28" i="1" s="1"/>
  <c r="D28" i="1"/>
  <c r="F28" i="1" s="1"/>
  <c r="C28" i="1"/>
  <c r="M27" i="1"/>
  <c r="I27" i="1"/>
  <c r="D27" i="1"/>
  <c r="F27" i="1" s="1"/>
  <c r="O27" i="1" s="1"/>
  <c r="C27" i="1"/>
  <c r="M26" i="1"/>
  <c r="I26" i="1"/>
  <c r="D26" i="1"/>
  <c r="F26" i="1" s="1"/>
  <c r="O26" i="1" s="1"/>
  <c r="C26" i="1"/>
  <c r="M25" i="1"/>
  <c r="I25" i="1"/>
  <c r="D25" i="1"/>
  <c r="F25" i="1" s="1"/>
  <c r="O25" i="1" s="1"/>
  <c r="C25" i="1"/>
  <c r="M24" i="1"/>
  <c r="I24" i="1"/>
  <c r="D24" i="1"/>
  <c r="F24" i="1" s="1"/>
  <c r="O24" i="1" s="1"/>
  <c r="C24" i="1"/>
  <c r="O23" i="1"/>
  <c r="M23" i="1"/>
  <c r="I23" i="1"/>
  <c r="D23" i="1"/>
  <c r="F23" i="1" s="1"/>
  <c r="C23" i="1"/>
  <c r="M22" i="1"/>
  <c r="I22" i="1"/>
  <c r="G22" i="1"/>
  <c r="H22" i="1" s="1"/>
  <c r="F22" i="1"/>
  <c r="O22" i="1" s="1"/>
  <c r="C22" i="1"/>
  <c r="M18" i="1"/>
  <c r="I18" i="1"/>
  <c r="D18" i="1"/>
  <c r="F18" i="1" s="1"/>
  <c r="O18" i="1" s="1"/>
  <c r="C18" i="1"/>
  <c r="O17" i="1"/>
  <c r="M17" i="1"/>
  <c r="I17" i="1"/>
  <c r="D17" i="1"/>
  <c r="F17" i="1" s="1"/>
  <c r="C17" i="1"/>
  <c r="O16" i="1"/>
  <c r="M16" i="1"/>
  <c r="I16" i="1"/>
  <c r="G16" i="1"/>
  <c r="H16" i="1" s="1"/>
  <c r="D16" i="1"/>
  <c r="F16" i="1" s="1"/>
  <c r="C16" i="1"/>
  <c r="M15" i="1"/>
  <c r="I15" i="1"/>
  <c r="D15" i="1"/>
  <c r="F15" i="1" s="1"/>
  <c r="O15" i="1" s="1"/>
  <c r="C15" i="1"/>
  <c r="M14" i="1"/>
  <c r="I14" i="1"/>
  <c r="D14" i="1"/>
  <c r="F14" i="1" s="1"/>
  <c r="O14" i="1" s="1"/>
  <c r="C14" i="1"/>
  <c r="M13" i="1"/>
  <c r="I13" i="1"/>
  <c r="G13" i="1"/>
  <c r="H13" i="1" s="1"/>
  <c r="D13" i="1"/>
  <c r="F13" i="1" s="1"/>
  <c r="O13" i="1" s="1"/>
  <c r="C13" i="1"/>
  <c r="M12" i="1"/>
  <c r="I12" i="1"/>
  <c r="D12" i="1"/>
  <c r="F12" i="1" s="1"/>
  <c r="O12" i="1" s="1"/>
  <c r="C12" i="1"/>
  <c r="M11" i="1"/>
  <c r="I11" i="1"/>
  <c r="D11" i="1"/>
  <c r="F11" i="1" s="1"/>
  <c r="O11" i="1" s="1"/>
  <c r="C11" i="1"/>
  <c r="M10" i="1"/>
  <c r="I10" i="1"/>
  <c r="D10" i="1"/>
  <c r="F10" i="1" s="1"/>
  <c r="O10" i="1" s="1"/>
  <c r="C10" i="1"/>
  <c r="G39" i="1" l="1"/>
  <c r="H39" i="1" s="1"/>
  <c r="H50" i="1"/>
  <c r="G23" i="1"/>
  <c r="H23" i="1" s="1"/>
  <c r="G26" i="1"/>
  <c r="H26" i="1" s="1"/>
  <c r="G35" i="1"/>
  <c r="H35" i="1" s="1"/>
  <c r="G11" i="1"/>
  <c r="H11" i="1" s="1"/>
  <c r="G17" i="1"/>
  <c r="H17" i="1" s="1"/>
  <c r="G49" i="1"/>
  <c r="H49" i="1" s="1"/>
  <c r="G52" i="1"/>
  <c r="H52" i="1" s="1"/>
  <c r="G30" i="1"/>
  <c r="H30" i="1" s="1"/>
  <c r="G12" i="1"/>
  <c r="H12" i="1" s="1"/>
  <c r="G15" i="1"/>
  <c r="H15" i="1" s="1"/>
  <c r="G38" i="1"/>
  <c r="H38" i="1" s="1"/>
  <c r="G41" i="1"/>
  <c r="H41" i="1" s="1"/>
  <c r="G27" i="1"/>
  <c r="H27" i="1" s="1"/>
  <c r="G24" i="1"/>
  <c r="H24" i="1" s="1"/>
  <c r="G58" i="1"/>
  <c r="F58" i="1"/>
  <c r="O58" i="1" s="1"/>
  <c r="G69" i="1"/>
  <c r="F69" i="1"/>
  <c r="O69" i="1" s="1"/>
  <c r="G15" i="2"/>
  <c r="F15" i="2"/>
  <c r="O15" i="2" s="1"/>
  <c r="G26" i="2"/>
  <c r="F26" i="2"/>
  <c r="O26" i="2" s="1"/>
  <c r="G55" i="1"/>
  <c r="F55" i="1"/>
  <c r="O55" i="1" s="1"/>
  <c r="G66" i="1"/>
  <c r="F66" i="1"/>
  <c r="O66" i="1" s="1"/>
  <c r="G12" i="2"/>
  <c r="F12" i="2"/>
  <c r="O12" i="2" s="1"/>
  <c r="G23" i="2"/>
  <c r="F23" i="2"/>
  <c r="O23" i="2" s="1"/>
  <c r="O12" i="3"/>
  <c r="O23" i="3"/>
  <c r="G17" i="2"/>
  <c r="F17" i="2"/>
  <c r="O17" i="2" s="1"/>
  <c r="G28" i="2"/>
  <c r="F28" i="2"/>
  <c r="O28" i="2" s="1"/>
  <c r="G68" i="1"/>
  <c r="F68" i="1"/>
  <c r="O68" i="1" s="1"/>
  <c r="G44" i="1"/>
  <c r="H44" i="1" s="1"/>
  <c r="G62" i="1"/>
  <c r="F62" i="1"/>
  <c r="O62" i="1" s="1"/>
  <c r="G70" i="1"/>
  <c r="F70" i="1"/>
  <c r="O70" i="1" s="1"/>
  <c r="G16" i="2"/>
  <c r="F16" i="2"/>
  <c r="O16" i="2" s="1"/>
  <c r="G27" i="2"/>
  <c r="H27" i="2" s="1"/>
  <c r="F27" i="2"/>
  <c r="O27" i="2" s="1"/>
  <c r="H31" i="3"/>
  <c r="G63" i="1"/>
  <c r="F63" i="1"/>
  <c r="O63" i="1" s="1"/>
  <c r="G71" i="1"/>
  <c r="F71" i="1"/>
  <c r="O71" i="1" s="1"/>
  <c r="G10" i="1"/>
  <c r="H10" i="1" s="1"/>
  <c r="G57" i="1"/>
  <c r="H57" i="1" s="1"/>
  <c r="F57" i="1"/>
  <c r="O57" i="1" s="1"/>
  <c r="G14" i="1"/>
  <c r="H14" i="1" s="1"/>
  <c r="G25" i="1"/>
  <c r="H25" i="1" s="1"/>
  <c r="G65" i="1"/>
  <c r="F65" i="1"/>
  <c r="O65" i="1" s="1"/>
  <c r="G11" i="2"/>
  <c r="F11" i="2"/>
  <c r="O11" i="2" s="1"/>
  <c r="G24" i="2"/>
  <c r="H24" i="2" s="1"/>
  <c r="F24" i="2"/>
  <c r="O24" i="2" s="1"/>
  <c r="G14" i="2"/>
  <c r="F14" i="2"/>
  <c r="O14" i="2" s="1"/>
  <c r="G25" i="2"/>
  <c r="F25" i="2"/>
  <c r="O25" i="2" s="1"/>
  <c r="G18" i="1"/>
  <c r="H18" i="1" s="1"/>
  <c r="G29" i="1"/>
  <c r="H29" i="1" s="1"/>
  <c r="G36" i="1"/>
  <c r="H36" i="1" s="1"/>
  <c r="G40" i="1"/>
  <c r="H40" i="1" s="1"/>
  <c r="G51" i="1"/>
  <c r="H51" i="1" s="1"/>
  <c r="G54" i="1"/>
  <c r="F54" i="1"/>
  <c r="O54" i="1" s="1"/>
  <c r="G22" i="2"/>
  <c r="F22" i="2"/>
  <c r="O22" i="2" s="1"/>
  <c r="G56" i="1"/>
  <c r="F56" i="1"/>
  <c r="O56" i="1" s="1"/>
  <c r="G67" i="1"/>
  <c r="F67" i="1"/>
  <c r="O67" i="1" s="1"/>
  <c r="G13" i="2"/>
  <c r="F13" i="2"/>
  <c r="O13" i="2" s="1"/>
  <c r="G53" i="1"/>
  <c r="F53" i="1"/>
  <c r="O53" i="1" s="1"/>
  <c r="G64" i="1"/>
  <c r="F64" i="1"/>
  <c r="O64" i="1" s="1"/>
  <c r="G10" i="2"/>
  <c r="F10" i="2"/>
  <c r="O10" i="2" s="1"/>
  <c r="G21" i="2"/>
  <c r="F21" i="2"/>
  <c r="O21" i="2" s="1"/>
  <c r="G29" i="2"/>
  <c r="F29" i="2"/>
  <c r="O29" i="2" s="1"/>
  <c r="H23" i="2" l="1"/>
  <c r="H53" i="1"/>
  <c r="H71" i="1"/>
  <c r="H28" i="2"/>
  <c r="H15" i="2"/>
  <c r="H25" i="2"/>
  <c r="H13" i="2"/>
  <c r="H63" i="1"/>
  <c r="H17" i="2"/>
  <c r="H66" i="1"/>
  <c r="H14" i="2"/>
  <c r="H62" i="1"/>
  <c r="H64" i="1"/>
  <c r="H56" i="1"/>
  <c r="H68" i="1"/>
  <c r="H26" i="2"/>
  <c r="H11" i="2"/>
  <c r="H16" i="2"/>
  <c r="H29" i="2"/>
  <c r="H22" i="2"/>
  <c r="H12" i="2"/>
  <c r="H65" i="1"/>
  <c r="H70" i="1"/>
  <c r="H21" i="2"/>
  <c r="H54" i="1"/>
  <c r="H69" i="1"/>
  <c r="H10" i="2"/>
  <c r="H67" i="1"/>
  <c r="H55" i="1"/>
  <c r="H58" i="1"/>
</calcChain>
</file>

<file path=xl/sharedStrings.xml><?xml version="1.0" encoding="utf-8"?>
<sst xmlns="http://schemas.openxmlformats.org/spreadsheetml/2006/main" count="264" uniqueCount="44">
  <si>
    <t>Design:</t>
  </si>
  <si>
    <t>mont_multiplier</t>
  </si>
  <si>
    <t>Device:</t>
  </si>
  <si>
    <t>xc6vlx240t-1ff1156</t>
  </si>
  <si>
    <t>Speedgrade:</t>
  </si>
  <si>
    <t>Optimization:</t>
  </si>
  <si>
    <t>Area</t>
  </si>
  <si>
    <t>Effort:</t>
  </si>
  <si>
    <t>High</t>
  </si>
  <si>
    <t>CLB LUT-FF pairs</t>
  </si>
  <si>
    <t>bits</t>
  </si>
  <si>
    <t>operand length</t>
  </si>
  <si>
    <t>n:</t>
  </si>
  <si>
    <t>nr of stages</t>
  </si>
  <si>
    <t>k:</t>
  </si>
  <si>
    <t>s</t>
  </si>
  <si>
    <t>clock cycles</t>
  </si>
  <si>
    <t>fmax [MHz]</t>
  </si>
  <si>
    <t>texec@fmax [µs]</t>
  </si>
  <si>
    <t>texec@fmin [µs]</t>
  </si>
  <si>
    <t>speedup</t>
  </si>
  <si>
    <t>ff(n,k)</t>
  </si>
  <si>
    <t>ff</t>
  </si>
  <si>
    <t>lut</t>
  </si>
  <si>
    <t>pairs</t>
  </si>
  <si>
    <t>luts/bit</t>
  </si>
  <si>
    <t>ff x time</t>
  </si>
  <si>
    <t>(1024+512)</t>
  </si>
  <si>
    <t>t:</t>
  </si>
  <si>
    <t>xc3s1000-5fg320</t>
  </si>
  <si>
    <t>not avail.</t>
  </si>
  <si>
    <t>xc4vlx200-11ff1513</t>
  </si>
  <si>
    <t>n</t>
  </si>
  <si>
    <t>fmax</t>
  </si>
  <si>
    <t>Tm@fmax</t>
  </si>
  <si>
    <t>Flipflops</t>
  </si>
  <si>
    <t>LUT's</t>
  </si>
  <si>
    <t>stage width</t>
  </si>
  <si>
    <t>cycles</t>
  </si>
  <si>
    <t>[bit]</t>
  </si>
  <si>
    <t>[MHz]</t>
  </si>
  <si>
    <t>[µs]</t>
  </si>
  <si>
    <t>[cycles]</t>
  </si>
  <si>
    <t>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</si>
</sst>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b/>
      <sz val="10"/>
      <color rgb="FF00FF00"/>
      <name val="Arial"/>
    </font>
    <font>
      <sz val="10"/>
      <color rgb="FF00FF00"/>
      <name val="Arial"/>
    </font>
    <font>
      <sz val="10"/>
      <color rgb="FF00FF00"/>
      <name val="Arial"/>
    </font>
    <font>
      <sz val="10"/>
      <color rgb="FF00FF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FF00"/>
      <name val="Arial"/>
    </font>
    <font>
      <b/>
      <sz val="10"/>
      <color rgb="FF00FF00"/>
      <name val="Arial"/>
    </font>
    <font>
      <b/>
      <sz val="10"/>
      <color rgb="FFFF0000"/>
      <name val="Arial"/>
    </font>
    <font>
      <b/>
      <sz val="10"/>
      <color rgb="FF00FF00"/>
      <name val="Arial"/>
    </font>
    <font>
      <sz val="10"/>
      <color rgb="FF000000"/>
      <name val="Arial"/>
    </font>
    <font>
      <b/>
      <sz val="10"/>
      <color rgb="FF00FF00"/>
      <name val="Arial"/>
    </font>
    <font>
      <b/>
      <sz val="10"/>
      <color rgb="FF00FF00"/>
      <name val="Arial"/>
    </font>
    <font>
      <sz val="10"/>
      <color rgb="FF000000"/>
      <name val="Arial"/>
    </font>
    <font>
      <u/>
      <sz val="10"/>
      <color theme="1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1"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4" fontId="2" fillId="0" borderId="0" xfId="0" applyNumberFormat="1" applyFont="1" applyAlignment="1">
      <alignment wrapText="1"/>
    </xf>
    <xf numFmtId="10" fontId="3" fillId="0" borderId="0" xfId="0" applyNumberFormat="1" applyFont="1" applyAlignment="1">
      <alignment wrapText="1"/>
    </xf>
    <xf numFmtId="11" fontId="0" fillId="2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4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1" fontId="0" fillId="4" borderId="0" xfId="0" applyNumberFormat="1" applyFill="1" applyAlignment="1">
      <alignment wrapText="1"/>
    </xf>
    <xf numFmtId="10" fontId="7" fillId="0" borderId="0" xfId="0" applyNumberFormat="1" applyFont="1" applyAlignment="1">
      <alignment wrapText="1"/>
    </xf>
    <xf numFmtId="0" fontId="8" fillId="5" borderId="0" xfId="0" applyFont="1" applyFill="1" applyAlignment="1">
      <alignment wrapText="1"/>
    </xf>
    <xf numFmtId="10" fontId="0" fillId="6" borderId="0" xfId="0" applyNumberFormat="1" applyFill="1" applyAlignment="1">
      <alignment wrapText="1"/>
    </xf>
    <xf numFmtId="0" fontId="9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0" fontId="12" fillId="7" borderId="0" xfId="0" applyNumberFormat="1" applyFont="1" applyFill="1" applyAlignment="1">
      <alignment wrapText="1"/>
    </xf>
    <xf numFmtId="4" fontId="0" fillId="0" borderId="0" xfId="0" applyNumberFormat="1" applyAlignment="1">
      <alignment wrapText="1"/>
    </xf>
    <xf numFmtId="11" fontId="0" fillId="0" borderId="0" xfId="0" applyNumberFormat="1" applyAlignment="1">
      <alignment wrapText="1"/>
    </xf>
    <xf numFmtId="11" fontId="0" fillId="8" borderId="0" xfId="0" applyNumberFormat="1" applyFill="1" applyAlignment="1">
      <alignment wrapText="1"/>
    </xf>
    <xf numFmtId="4" fontId="0" fillId="9" borderId="0" xfId="0" applyNumberFormat="1" applyFill="1" applyAlignment="1">
      <alignment wrapText="1"/>
    </xf>
    <xf numFmtId="3" fontId="0" fillId="0" borderId="0" xfId="0" applyNumberFormat="1" applyAlignment="1">
      <alignment wrapText="1"/>
    </xf>
    <xf numFmtId="4" fontId="13" fillId="10" borderId="0" xfId="0" applyNumberFormat="1" applyFont="1" applyFill="1" applyAlignment="1">
      <alignment wrapText="1"/>
    </xf>
    <xf numFmtId="10" fontId="14" fillId="0" borderId="0" xfId="0" applyNumberFormat="1" applyFont="1" applyAlignment="1">
      <alignment wrapText="1"/>
    </xf>
    <xf numFmtId="0" fontId="15" fillId="0" borderId="0" xfId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7" fillId="0" borderId="0" xfId="0" applyFont="1" applyAlignment="1">
      <alignment wrapText="1"/>
    </xf>
    <xf numFmtId="2" fontId="0" fillId="0" borderId="0" xfId="0" applyNumberFormat="1" applyBorder="1" applyAlignment="1">
      <alignment wrapText="1"/>
    </xf>
    <xf numFmtId="2" fontId="16" fillId="0" borderId="0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0" xfId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2" fontId="0" fillId="0" borderId="2" xfId="0" applyNumberFormat="1" applyBorder="1" applyAlignment="1">
      <alignment wrapText="1"/>
    </xf>
    <xf numFmtId="2" fontId="16" fillId="0" borderId="2" xfId="0" applyNumberFormat="1" applyFont="1" applyBorder="1" applyAlignment="1">
      <alignment wrapText="1"/>
    </xf>
    <xf numFmtId="0" fontId="16" fillId="0" borderId="2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Virtex 6:</a:t>
            </a:r>
            <a:r>
              <a:rPr lang="nl-BE" baseline="0"/>
              <a:t> </a:t>
            </a:r>
            <a:r>
              <a:rPr lang="nl-BE"/>
              <a:t>xc6vlx240t-1ff1156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512 bit</c:v>
          </c:tx>
          <c:marker>
            <c:symbol val="none"/>
          </c:marker>
          <c:xVal>
            <c:numRef>
              <c:f>'Virtex 6'!$C$10:$C$18</c:f>
              <c:numCache>
                <c:formatCode>General</c:formatCode>
                <c:ptCount val="9"/>
                <c:pt idx="0">
                  <c:v>256</c:v>
                </c:pt>
                <c:pt idx="1">
                  <c:v>128</c:v>
                </c:pt>
                <c:pt idx="2">
                  <c:v>64</c:v>
                </c:pt>
                <c:pt idx="3">
                  <c:v>32</c:v>
                </c:pt>
                <c:pt idx="4">
                  <c:v>16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</c:numCache>
            </c:numRef>
          </c:xVal>
          <c:yVal>
            <c:numRef>
              <c:f>'Virtex 6'!$F$10:$F$18</c:f>
              <c:numCache>
                <c:formatCode>#,##0.00</c:formatCode>
                <c:ptCount val="9"/>
                <c:pt idx="0">
                  <c:v>58.641621807353111</c:v>
                </c:pt>
                <c:pt idx="1">
                  <c:v>30.041284806605571</c:v>
                </c:pt>
                <c:pt idx="2">
                  <c:v>15.868614038331176</c:v>
                </c:pt>
                <c:pt idx="3">
                  <c:v>8.791246019378006</c:v>
                </c:pt>
                <c:pt idx="4">
                  <c:v>5.2710542108421681</c:v>
                </c:pt>
                <c:pt idx="5">
                  <c:v>3.4849690652838032</c:v>
                </c:pt>
                <c:pt idx="6">
                  <c:v>2.9071972090906795</c:v>
                </c:pt>
                <c:pt idx="7">
                  <c:v>3.3208865051957064</c:v>
                </c:pt>
                <c:pt idx="8">
                  <c:v>3.9861032073319356</c:v>
                </c:pt>
              </c:numCache>
            </c:numRef>
          </c:yVal>
          <c:smooth val="1"/>
        </c:ser>
        <c:ser>
          <c:idx val="1"/>
          <c:order val="1"/>
          <c:tx>
            <c:v>1024 bit</c:v>
          </c:tx>
          <c:marker>
            <c:symbol val="none"/>
          </c:marker>
          <c:xVal>
            <c:numRef>
              <c:f>'Virtex 6'!$C$22:$C$31</c:f>
              <c:numCache>
                <c:formatCode>General</c:formatCode>
                <c:ptCount val="10"/>
                <c:pt idx="0">
                  <c:v>512</c:v>
                </c:pt>
                <c:pt idx="1">
                  <c:v>256</c:v>
                </c:pt>
                <c:pt idx="2">
                  <c:v>128</c:v>
                </c:pt>
                <c:pt idx="3">
                  <c:v>64</c:v>
                </c:pt>
                <c:pt idx="4">
                  <c:v>32</c:v>
                </c:pt>
                <c:pt idx="5">
                  <c:v>16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'Virtex 6'!$F$22:$F$31</c:f>
              <c:numCache>
                <c:formatCode>#,##0.00</c:formatCode>
                <c:ptCount val="10"/>
                <c:pt idx="0">
                  <c:v>232.09428830462375</c:v>
                </c:pt>
                <c:pt idx="1">
                  <c:v>117.41122565864833</c:v>
                </c:pt>
                <c:pt idx="2">
                  <c:v>60.141129622580742</c:v>
                </c:pt>
                <c:pt idx="3">
                  <c:v>31.768040919455228</c:v>
                </c:pt>
                <c:pt idx="4">
                  <c:v>17.599430855749034</c:v>
                </c:pt>
                <c:pt idx="5">
                  <c:v>10.552110422084416</c:v>
                </c:pt>
                <c:pt idx="6">
                  <c:v>6.9763561214797312</c:v>
                </c:pt>
                <c:pt idx="7">
                  <c:v>6.3535172044524302</c:v>
                </c:pt>
                <c:pt idx="8">
                  <c:v>7.0600768935661664</c:v>
                </c:pt>
                <c:pt idx="9">
                  <c:v>8.4731962717936398</c:v>
                </c:pt>
              </c:numCache>
            </c:numRef>
          </c:yVal>
          <c:smooth val="1"/>
        </c:ser>
        <c:ser>
          <c:idx val="2"/>
          <c:order val="2"/>
          <c:tx>
            <c:v>1536 bit</c:v>
          </c:tx>
          <c:marker>
            <c:symbol val="none"/>
          </c:marker>
          <c:xVal>
            <c:numRef>
              <c:f>'Virtex 6'!$C$49:$C$58</c:f>
              <c:numCache>
                <c:formatCode>General</c:formatCode>
                <c:ptCount val="10"/>
                <c:pt idx="0">
                  <c:v>512</c:v>
                </c:pt>
                <c:pt idx="1">
                  <c:v>256</c:v>
                </c:pt>
                <c:pt idx="2">
                  <c:v>128</c:v>
                </c:pt>
                <c:pt idx="3">
                  <c:v>64</c:v>
                </c:pt>
                <c:pt idx="4">
                  <c:v>32</c:v>
                </c:pt>
                <c:pt idx="5">
                  <c:v>16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'Virtex 6'!$F$49:$F$58</c:f>
              <c:numCache>
                <c:formatCode>#,##0.00</c:formatCode>
                <c:ptCount val="10"/>
                <c:pt idx="0">
                  <c:v>348.29423098719258</c:v>
                </c:pt>
                <c:pt idx="1">
                  <c:v>176.17411225658648</c:v>
                </c:pt>
                <c:pt idx="2">
                  <c:v>90.240974438555909</c:v>
                </c:pt>
                <c:pt idx="3">
                  <c:v>47.667467800579281</c:v>
                </c:pt>
                <c:pt idx="4">
                  <c:v>26.407615692120061</c:v>
                </c:pt>
                <c:pt idx="5">
                  <c:v>15.833166633326664</c:v>
                </c:pt>
                <c:pt idx="6">
                  <c:v>10.46774317767566</c:v>
                </c:pt>
                <c:pt idx="7">
                  <c:v>9.6314721038659741</c:v>
                </c:pt>
                <c:pt idx="8">
                  <c:v>10.702255337185179</c:v>
                </c:pt>
                <c:pt idx="9">
                  <c:v>12.843821803823589</c:v>
                </c:pt>
              </c:numCache>
            </c:numRef>
          </c:yVal>
          <c:smooth val="1"/>
        </c:ser>
        <c:ser>
          <c:idx val="3"/>
          <c:order val="3"/>
          <c:tx>
            <c:v>1536 bit split</c:v>
          </c:tx>
          <c:marker>
            <c:symbol val="none"/>
          </c:marker>
          <c:xVal>
            <c:numRef>
              <c:f>'Virtex 6'!$C$62:$C$71</c:f>
              <c:numCache>
                <c:formatCode>General</c:formatCode>
                <c:ptCount val="10"/>
                <c:pt idx="0">
                  <c:v>512</c:v>
                </c:pt>
                <c:pt idx="1">
                  <c:v>256</c:v>
                </c:pt>
                <c:pt idx="2">
                  <c:v>128</c:v>
                </c:pt>
                <c:pt idx="3">
                  <c:v>64</c:v>
                </c:pt>
                <c:pt idx="4">
                  <c:v>32</c:v>
                </c:pt>
                <c:pt idx="5">
                  <c:v>16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</c:numCache>
            </c:numRef>
          </c:xVal>
          <c:yVal>
            <c:numRef>
              <c:f>'Virtex 6'!$F$62:$F$71</c:f>
              <c:numCache>
                <c:formatCode>#,##0.00</c:formatCode>
                <c:ptCount val="10"/>
                <c:pt idx="0">
                  <c:v>349.20454545454544</c:v>
                </c:pt>
                <c:pt idx="1">
                  <c:v>177.28084836608841</c:v>
                </c:pt>
                <c:pt idx="2">
                  <c:v>92.035715352226234</c:v>
                </c:pt>
                <c:pt idx="3">
                  <c:v>49.469964664310957</c:v>
                </c:pt>
                <c:pt idx="4">
                  <c:v>28.225623941991728</c:v>
                </c:pt>
                <c:pt idx="5">
                  <c:v>17.67895333448736</c:v>
                </c:pt>
                <c:pt idx="6">
                  <c:v>12.369507760330357</c:v>
                </c:pt>
                <c:pt idx="7">
                  <c:v>9.8578685998059257</c:v>
                </c:pt>
                <c:pt idx="8">
                  <c:v>10.953665253934957</c:v>
                </c:pt>
                <c:pt idx="9">
                  <c:v>13.145539906103286</c:v>
                </c:pt>
              </c:numCache>
            </c:numRef>
          </c:yVal>
          <c:smooth val="1"/>
        </c:ser>
        <c:ser>
          <c:idx val="4"/>
          <c:order val="4"/>
          <c:tx>
            <c:v>2048 bit</c:v>
          </c:tx>
          <c:marker>
            <c:symbol val="none"/>
          </c:marker>
          <c:xVal>
            <c:numRef>
              <c:f>'Virtex 6'!$C$35:$C$45</c:f>
              <c:numCache>
                <c:formatCode>General</c:formatCode>
                <c:ptCount val="11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</c:numCache>
            </c:numRef>
          </c:xVal>
          <c:yVal>
            <c:numRef>
              <c:f>'Virtex 6'!$F$35:$F$45</c:f>
              <c:numCache>
                <c:formatCode>#,##0.00</c:formatCode>
                <c:ptCount val="11"/>
                <c:pt idx="0">
                  <c:v>923.56257046223232</c:v>
                </c:pt>
                <c:pt idx="1">
                  <c:v>464.46786807208429</c:v>
                </c:pt>
                <c:pt idx="2">
                  <c:v>234.9369988545246</c:v>
                </c:pt>
                <c:pt idx="3">
                  <c:v>120.34081925453108</c:v>
                </c:pt>
                <c:pt idx="4">
                  <c:v>63.566894681703332</c:v>
                </c:pt>
                <c:pt idx="5">
                  <c:v>35.215800528491087</c:v>
                </c:pt>
                <c:pt idx="6">
                  <c:v>21.114222844568914</c:v>
                </c:pt>
                <c:pt idx="7">
                  <c:v>13.959130233871587</c:v>
                </c:pt>
                <c:pt idx="8">
                  <c:v>12.843821803823589</c:v>
                </c:pt>
                <c:pt idx="9">
                  <c:v>14.271532781582529</c:v>
                </c:pt>
                <c:pt idx="10">
                  <c:v>17.126954737100409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251392"/>
        <c:axId val="40655616"/>
      </c:scatterChart>
      <c:valAx>
        <c:axId val="108251392"/>
        <c:scaling>
          <c:logBase val="10"/>
          <c:orientation val="minMax"/>
          <c:max val="1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BE" sz="1200"/>
                  <a:t>stage width [in bits]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0655616"/>
        <c:crosses val="autoZero"/>
        <c:crossBetween val="midCat"/>
        <c:minorUnit val="10"/>
      </c:valAx>
      <c:valAx>
        <c:axId val="40655616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nl-BE" sz="1200"/>
                  <a:t>multiplication execution time @ fmax [µs]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crossAx val="108251392"/>
        <c:crosses val="autoZero"/>
        <c:crossBetween val="midCat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512 bit</c:v>
          </c:tx>
          <c:marker>
            <c:symbol val="none"/>
          </c:marker>
          <c:xVal>
            <c:numRef>
              <c:f>'Virtex 6'!$B$10:$B$18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</c:numCache>
            </c:numRef>
          </c:xVal>
          <c:yVal>
            <c:numRef>
              <c:f>'Virtex 6'!$E$10:$E$18</c:f>
              <c:numCache>
                <c:formatCode>General</c:formatCode>
                <c:ptCount val="9"/>
                <c:pt idx="0">
                  <c:v>17.462</c:v>
                </c:pt>
                <c:pt idx="1">
                  <c:v>34.152999999999999</c:v>
                </c:pt>
                <c:pt idx="2">
                  <c:v>64.908000000000001</c:v>
                </c:pt>
                <c:pt idx="3">
                  <c:v>118.072</c:v>
                </c:pt>
                <c:pt idx="4">
                  <c:v>199.96</c:v>
                </c:pt>
                <c:pt idx="5">
                  <c:v>311.62400000000002</c:v>
                </c:pt>
                <c:pt idx="6">
                  <c:v>395.57</c:v>
                </c:pt>
                <c:pt idx="7">
                  <c:v>384.83699999999999</c:v>
                </c:pt>
                <c:pt idx="8">
                  <c:v>384.83699999999999</c:v>
                </c:pt>
              </c:numCache>
            </c:numRef>
          </c:yVal>
          <c:smooth val="1"/>
        </c:ser>
        <c:ser>
          <c:idx val="1"/>
          <c:order val="1"/>
          <c:tx>
            <c:v>1024 bit</c:v>
          </c:tx>
          <c:marker>
            <c:symbol val="none"/>
          </c:marker>
          <c:xVal>
            <c:numRef>
              <c:f>'Virtex 6'!$B$22:$B$31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</c:numCache>
            </c:numRef>
          </c:xVal>
          <c:yVal>
            <c:numRef>
              <c:f>'Virtex 6'!$E$22:$E$31</c:f>
              <c:numCache>
                <c:formatCode>General</c:formatCode>
                <c:ptCount val="10"/>
                <c:pt idx="0">
                  <c:v>8.8239999999999998</c:v>
                </c:pt>
                <c:pt idx="1">
                  <c:v>17.46</c:v>
                </c:pt>
                <c:pt idx="2">
                  <c:v>34.152999999999999</c:v>
                </c:pt>
                <c:pt idx="3">
                  <c:v>64.908000000000001</c:v>
                </c:pt>
                <c:pt idx="4">
                  <c:v>118.072</c:v>
                </c:pt>
                <c:pt idx="5">
                  <c:v>199.96</c:v>
                </c:pt>
                <c:pt idx="6">
                  <c:v>311.62400000000002</c:v>
                </c:pt>
                <c:pt idx="7">
                  <c:v>362.31900000000002</c:v>
                </c:pt>
                <c:pt idx="8">
                  <c:v>362.31900000000002</c:v>
                </c:pt>
                <c:pt idx="9">
                  <c:v>362.31900000000002</c:v>
                </c:pt>
              </c:numCache>
            </c:numRef>
          </c:yVal>
          <c:smooth val="1"/>
        </c:ser>
        <c:ser>
          <c:idx val="2"/>
          <c:order val="2"/>
          <c:tx>
            <c:v>1536 bit</c:v>
          </c:tx>
          <c:marker>
            <c:symbol val="none"/>
          </c:marker>
          <c:xVal>
            <c:numRef>
              <c:f>'Virtex 6'!$B$49:$B$58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96</c:v>
                </c:pt>
                <c:pt idx="6">
                  <c:v>192</c:v>
                </c:pt>
                <c:pt idx="7">
                  <c:v>384</c:v>
                </c:pt>
                <c:pt idx="8">
                  <c:v>768</c:v>
                </c:pt>
                <c:pt idx="9">
                  <c:v>1536</c:v>
                </c:pt>
              </c:numCache>
            </c:numRef>
          </c:xVal>
          <c:yVal>
            <c:numRef>
              <c:f>'Virtex 6'!$E$49:$E$58</c:f>
              <c:numCache>
                <c:formatCode>General</c:formatCode>
                <c:ptCount val="10"/>
                <c:pt idx="0">
                  <c:v>8.8230000000000004</c:v>
                </c:pt>
                <c:pt idx="1">
                  <c:v>17.46</c:v>
                </c:pt>
                <c:pt idx="2">
                  <c:v>34.152999999999999</c:v>
                </c:pt>
                <c:pt idx="3">
                  <c:v>64.908000000000001</c:v>
                </c:pt>
                <c:pt idx="4">
                  <c:v>118.072</c:v>
                </c:pt>
                <c:pt idx="5">
                  <c:v>199.96</c:v>
                </c:pt>
                <c:pt idx="6">
                  <c:v>311.62400000000002</c:v>
                </c:pt>
                <c:pt idx="7">
                  <c:v>358.61599999999999</c:v>
                </c:pt>
                <c:pt idx="8">
                  <c:v>358.61599999999999</c:v>
                </c:pt>
                <c:pt idx="9">
                  <c:v>358.61599999999999</c:v>
                </c:pt>
              </c:numCache>
            </c:numRef>
          </c:yVal>
          <c:smooth val="1"/>
        </c:ser>
        <c:ser>
          <c:idx val="3"/>
          <c:order val="3"/>
          <c:tx>
            <c:v>1536 bit split</c:v>
          </c:tx>
          <c:marker>
            <c:symbol val="none"/>
          </c:marker>
          <c:xVal>
            <c:numRef>
              <c:f>'Virtex 6'!$B$62:$B$71</c:f>
              <c:numCache>
                <c:formatCode>General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48</c:v>
                </c:pt>
                <c:pt idx="5">
                  <c:v>96</c:v>
                </c:pt>
                <c:pt idx="6">
                  <c:v>192</c:v>
                </c:pt>
                <c:pt idx="7">
                  <c:v>384</c:v>
                </c:pt>
                <c:pt idx="8">
                  <c:v>768</c:v>
                </c:pt>
                <c:pt idx="9">
                  <c:v>1536</c:v>
                </c:pt>
              </c:numCache>
            </c:numRef>
          </c:xVal>
          <c:yVal>
            <c:numRef>
              <c:f>'Virtex 6'!$E$62:$E$71</c:f>
              <c:numCache>
                <c:formatCode>General</c:formatCode>
                <c:ptCount val="10"/>
                <c:pt idx="0">
                  <c:v>8.8000000000000007</c:v>
                </c:pt>
                <c:pt idx="1">
                  <c:v>17.350999999999999</c:v>
                </c:pt>
                <c:pt idx="2">
                  <c:v>33.487000000000002</c:v>
                </c:pt>
                <c:pt idx="3">
                  <c:v>62.542999999999999</c:v>
                </c:pt>
                <c:pt idx="4">
                  <c:v>110.467</c:v>
                </c:pt>
                <c:pt idx="5">
                  <c:v>179.083</c:v>
                </c:pt>
                <c:pt idx="6">
                  <c:v>263.71300000000002</c:v>
                </c:pt>
                <c:pt idx="7">
                  <c:v>350.38</c:v>
                </c:pt>
                <c:pt idx="8">
                  <c:v>350.38499999999999</c:v>
                </c:pt>
                <c:pt idx="9">
                  <c:v>350.38499999999999</c:v>
                </c:pt>
              </c:numCache>
            </c:numRef>
          </c:yVal>
          <c:smooth val="1"/>
        </c:ser>
        <c:ser>
          <c:idx val="4"/>
          <c:order val="4"/>
          <c:tx>
            <c:v>2048 bit</c:v>
          </c:tx>
          <c:marker>
            <c:symbol val="none"/>
          </c:marker>
          <c:xVal>
            <c:numRef>
              <c:f>'Virtex 6'!$B$35:$B$45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16</c:v>
                </c:pt>
                <c:pt idx="4">
                  <c:v>32</c:v>
                </c:pt>
                <c:pt idx="5">
                  <c:v>64</c:v>
                </c:pt>
                <c:pt idx="6">
                  <c:v>128</c:v>
                </c:pt>
                <c:pt idx="7">
                  <c:v>256</c:v>
                </c:pt>
                <c:pt idx="8">
                  <c:v>512</c:v>
                </c:pt>
                <c:pt idx="9">
                  <c:v>1024</c:v>
                </c:pt>
                <c:pt idx="10">
                  <c:v>2048</c:v>
                </c:pt>
              </c:numCache>
            </c:numRef>
          </c:xVal>
          <c:yVal>
            <c:numRef>
              <c:f>'Virtex 6'!$E$35:$E$45</c:f>
              <c:numCache>
                <c:formatCode>General</c:formatCode>
                <c:ptCount val="11"/>
                <c:pt idx="0">
                  <c:v>4.4349999999999996</c:v>
                </c:pt>
                <c:pt idx="1">
                  <c:v>8.8230000000000004</c:v>
                </c:pt>
                <c:pt idx="2">
                  <c:v>17.46</c:v>
                </c:pt>
                <c:pt idx="3">
                  <c:v>34.152999999999999</c:v>
                </c:pt>
                <c:pt idx="4">
                  <c:v>64.908000000000001</c:v>
                </c:pt>
                <c:pt idx="5">
                  <c:v>118.072</c:v>
                </c:pt>
                <c:pt idx="6">
                  <c:v>199.96</c:v>
                </c:pt>
                <c:pt idx="7">
                  <c:v>311.62400000000002</c:v>
                </c:pt>
                <c:pt idx="8">
                  <c:v>358.61599999999999</c:v>
                </c:pt>
                <c:pt idx="9">
                  <c:v>358.61599999999999</c:v>
                </c:pt>
                <c:pt idx="10">
                  <c:v>358.61599999999999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62240"/>
        <c:axId val="54761664"/>
      </c:scatterChart>
      <c:valAx>
        <c:axId val="5476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nr of stages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761664"/>
        <c:crosses val="autoZero"/>
        <c:crossBetween val="midCat"/>
      </c:valAx>
      <c:valAx>
        <c:axId val="5476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fmax [MHz]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4762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1</xdr:row>
      <xdr:rowOff>76200</xdr:rowOff>
    </xdr:from>
    <xdr:to>
      <xdr:col>22</xdr:col>
      <xdr:colOff>200025</xdr:colOff>
      <xdr:row>18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Tm@fmax" TargetMode="External"/><Relationship Id="rId1" Type="http://schemas.openxmlformats.org/officeDocument/2006/relationships/hyperlink" Target="mailto:Tm@fma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m@fma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m@fma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opLeftCell="B1" workbookViewId="0">
      <selection activeCell="B2" sqref="B2"/>
    </sheetView>
  </sheetViews>
  <sheetFormatPr defaultColWidth="17.140625" defaultRowHeight="12.75" customHeight="1" x14ac:dyDescent="0.2"/>
  <cols>
    <col min="1" max="1" width="16.85546875" customWidth="1"/>
    <col min="2" max="2" width="17.5703125" customWidth="1"/>
    <col min="3" max="3" width="5" bestFit="1" customWidth="1"/>
    <col min="4" max="4" width="12.42578125" customWidth="1"/>
    <col min="5" max="5" width="11.85546875" customWidth="1"/>
    <col min="6" max="6" width="18.140625" customWidth="1"/>
    <col min="7" max="7" width="17.42578125" customWidth="1"/>
    <col min="8" max="8" width="9.28515625" bestFit="1" customWidth="1"/>
    <col min="9" max="9" width="6.7109375" customWidth="1"/>
    <col min="10" max="11" width="6" bestFit="1" customWidth="1"/>
    <col min="12" max="12" width="5.140625" customWidth="1"/>
    <col min="13" max="13" width="7.42578125" customWidth="1"/>
    <col min="15" max="15" width="8.7109375" customWidth="1"/>
    <col min="16" max="16" width="5.7109375" customWidth="1"/>
    <col min="17" max="17" width="10.42578125" bestFit="1" customWidth="1"/>
    <col min="18" max="19" width="6.5703125" bestFit="1" customWidth="1"/>
    <col min="20" max="20" width="6.85546875" customWidth="1"/>
    <col min="21" max="21" width="5.5703125" bestFit="1" customWidth="1"/>
    <col min="22" max="23" width="6.5703125" bestFit="1" customWidth="1"/>
    <col min="24" max="25" width="7" customWidth="1"/>
    <col min="26" max="26" width="7.5703125" bestFit="1" customWidth="1"/>
    <col min="27" max="28" width="6.5703125" bestFit="1" customWidth="1"/>
    <col min="29" max="29" width="6.42578125" customWidth="1"/>
    <col min="30" max="30" width="9.28515625" customWidth="1"/>
  </cols>
  <sheetData>
    <row r="1" spans="1:15" ht="12.75" customHeight="1" x14ac:dyDescent="0.2">
      <c r="A1" s="9" t="s">
        <v>0</v>
      </c>
      <c r="B1" t="s">
        <v>1</v>
      </c>
    </row>
    <row r="2" spans="1:15" ht="12.75" customHeight="1" x14ac:dyDescent="0.2">
      <c r="A2" s="9" t="s">
        <v>2</v>
      </c>
      <c r="B2" t="s">
        <v>3</v>
      </c>
    </row>
    <row r="3" spans="1:15" ht="12.75" customHeight="1" x14ac:dyDescent="0.2">
      <c r="A3" s="9" t="s">
        <v>4</v>
      </c>
      <c r="B3" s="2">
        <v>-1</v>
      </c>
      <c r="I3" s="14"/>
    </row>
    <row r="4" spans="1:15" ht="12.75" customHeight="1" x14ac:dyDescent="0.2">
      <c r="A4" s="9" t="s">
        <v>5</v>
      </c>
      <c r="B4" t="s">
        <v>6</v>
      </c>
    </row>
    <row r="5" spans="1:15" ht="12.75" customHeight="1" x14ac:dyDescent="0.2">
      <c r="A5" s="9" t="s">
        <v>7</v>
      </c>
      <c r="B5" t="s">
        <v>8</v>
      </c>
    </row>
    <row r="6" spans="1:15" ht="12.75" customHeight="1" x14ac:dyDescent="0.2">
      <c r="A6" s="9" t="s">
        <v>9</v>
      </c>
      <c r="B6">
        <v>4</v>
      </c>
      <c r="C6" s="9" t="s">
        <v>10</v>
      </c>
      <c r="D6">
        <v>6</v>
      </c>
    </row>
    <row r="8" spans="1:15" ht="12.75" customHeight="1" x14ac:dyDescent="0.2">
      <c r="A8" s="9" t="s">
        <v>11</v>
      </c>
      <c r="B8" s="9" t="s">
        <v>12</v>
      </c>
      <c r="C8">
        <v>512</v>
      </c>
    </row>
    <row r="9" spans="1:15" ht="12.75" customHeight="1" x14ac:dyDescent="0.2">
      <c r="A9" s="9" t="s">
        <v>13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/>
      <c r="O9" s="9" t="s">
        <v>26</v>
      </c>
    </row>
    <row r="10" spans="1:15" ht="12.75" customHeight="1" x14ac:dyDescent="0.2">
      <c r="B10">
        <v>2</v>
      </c>
      <c r="C10">
        <f t="shared" ref="C10:C18" si="0">$C$8/B10</f>
        <v>256</v>
      </c>
      <c r="D10">
        <f t="shared" ref="D10:D18" si="1">B10+(2*($C$8-1))</f>
        <v>1024</v>
      </c>
      <c r="E10">
        <v>17.462</v>
      </c>
      <c r="F10" s="19">
        <f t="shared" ref="F10:F18" si="2">D10/E10</f>
        <v>58.641621807353111</v>
      </c>
      <c r="G10" s="19">
        <f t="shared" ref="G10:G18" si="3">D10/$E$10</f>
        <v>58.641621807353111</v>
      </c>
      <c r="H10" s="15">
        <f t="shared" ref="H10:H18" si="4">(G10-F10)/F10</f>
        <v>0</v>
      </c>
      <c r="I10">
        <f t="shared" ref="I10:I18" si="5">(((J10-(2*$C$8))-(6*B10))-LOG($C$8,2))-LOG(B10,2)</f>
        <v>5</v>
      </c>
      <c r="J10">
        <v>1051</v>
      </c>
      <c r="K10">
        <v>3093</v>
      </c>
      <c r="L10">
        <v>0.31</v>
      </c>
      <c r="M10" s="23">
        <f t="shared" ref="M10:M18" si="6">K10/$C$8</f>
        <v>6.041015625</v>
      </c>
      <c r="O10" s="20">
        <f t="shared" ref="O10:O18" si="7">(J10*F10)/1000000</f>
        <v>6.1632344519528114E-2</v>
      </c>
    </row>
    <row r="11" spans="1:15" ht="12.75" customHeight="1" x14ac:dyDescent="0.2">
      <c r="B11">
        <v>4</v>
      </c>
      <c r="C11">
        <f t="shared" si="0"/>
        <v>128</v>
      </c>
      <c r="D11">
        <f t="shared" si="1"/>
        <v>1026</v>
      </c>
      <c r="E11">
        <v>34.152999999999999</v>
      </c>
      <c r="F11" s="19">
        <f t="shared" si="2"/>
        <v>30.041284806605571</v>
      </c>
      <c r="G11" s="19">
        <f t="shared" si="3"/>
        <v>58.756156224945599</v>
      </c>
      <c r="H11" s="15">
        <f t="shared" si="4"/>
        <v>0.95584698201809637</v>
      </c>
      <c r="I11">
        <f t="shared" si="5"/>
        <v>5</v>
      </c>
      <c r="J11">
        <v>1064</v>
      </c>
      <c r="K11">
        <v>3094</v>
      </c>
      <c r="L11">
        <v>0.34</v>
      </c>
      <c r="M11" s="23">
        <f t="shared" si="6"/>
        <v>6.04296875</v>
      </c>
      <c r="O11" s="20">
        <f t="shared" si="7"/>
        <v>3.1963927034228325E-2</v>
      </c>
    </row>
    <row r="12" spans="1:15" ht="12.75" customHeight="1" x14ac:dyDescent="0.2">
      <c r="B12">
        <v>8</v>
      </c>
      <c r="C12">
        <f t="shared" si="0"/>
        <v>64</v>
      </c>
      <c r="D12">
        <f t="shared" si="1"/>
        <v>1030</v>
      </c>
      <c r="E12">
        <v>64.908000000000001</v>
      </c>
      <c r="F12" s="19">
        <f t="shared" si="2"/>
        <v>15.868614038331176</v>
      </c>
      <c r="G12" s="19">
        <f t="shared" si="3"/>
        <v>58.985225060130567</v>
      </c>
      <c r="H12" s="15">
        <f t="shared" si="4"/>
        <v>2.7170999885465585</v>
      </c>
      <c r="I12">
        <f t="shared" si="5"/>
        <v>5</v>
      </c>
      <c r="J12">
        <v>1089</v>
      </c>
      <c r="K12">
        <v>3094</v>
      </c>
      <c r="L12">
        <v>0.34</v>
      </c>
      <c r="M12" s="23">
        <f t="shared" si="6"/>
        <v>6.04296875</v>
      </c>
      <c r="O12" s="20">
        <f t="shared" si="7"/>
        <v>1.7280920687742653E-2</v>
      </c>
    </row>
    <row r="13" spans="1:15" ht="12.75" customHeight="1" x14ac:dyDescent="0.2">
      <c r="B13">
        <v>16</v>
      </c>
      <c r="C13">
        <f t="shared" si="0"/>
        <v>32</v>
      </c>
      <c r="D13">
        <f t="shared" si="1"/>
        <v>1038</v>
      </c>
      <c r="E13">
        <v>118.072</v>
      </c>
      <c r="F13" s="19">
        <f t="shared" si="2"/>
        <v>8.791246019378006</v>
      </c>
      <c r="G13" s="19">
        <f t="shared" si="3"/>
        <v>59.443362730500517</v>
      </c>
      <c r="H13" s="15">
        <f t="shared" si="4"/>
        <v>5.7616538769900361</v>
      </c>
      <c r="I13">
        <f t="shared" si="5"/>
        <v>5</v>
      </c>
      <c r="J13">
        <v>1138</v>
      </c>
      <c r="K13">
        <v>3095</v>
      </c>
      <c r="L13">
        <v>0.35</v>
      </c>
      <c r="M13" s="23">
        <f t="shared" si="6"/>
        <v>6.044921875</v>
      </c>
      <c r="O13" s="20">
        <f t="shared" si="7"/>
        <v>1.0004437970052172E-2</v>
      </c>
    </row>
    <row r="14" spans="1:15" ht="12.75" customHeight="1" x14ac:dyDescent="0.2">
      <c r="B14">
        <v>32</v>
      </c>
      <c r="C14">
        <f t="shared" si="0"/>
        <v>16</v>
      </c>
      <c r="D14">
        <f t="shared" si="1"/>
        <v>1054</v>
      </c>
      <c r="E14">
        <v>199.96</v>
      </c>
      <c r="F14" s="19">
        <f t="shared" si="2"/>
        <v>5.2710542108421681</v>
      </c>
      <c r="G14" s="19">
        <f t="shared" si="3"/>
        <v>60.359638071240411</v>
      </c>
      <c r="H14" s="15">
        <f t="shared" si="4"/>
        <v>10.451151070896806</v>
      </c>
      <c r="I14">
        <f t="shared" si="5"/>
        <v>5</v>
      </c>
      <c r="J14">
        <v>1235</v>
      </c>
      <c r="K14">
        <v>3096</v>
      </c>
      <c r="L14">
        <v>0.37</v>
      </c>
      <c r="M14" s="23">
        <f t="shared" si="6"/>
        <v>6.046875</v>
      </c>
      <c r="O14" s="20">
        <f t="shared" si="7"/>
        <v>6.5097519503900777E-3</v>
      </c>
    </row>
    <row r="15" spans="1:15" ht="12.75" customHeight="1" x14ac:dyDescent="0.2">
      <c r="B15">
        <v>64</v>
      </c>
      <c r="C15">
        <f t="shared" si="0"/>
        <v>8</v>
      </c>
      <c r="D15">
        <f t="shared" si="1"/>
        <v>1086</v>
      </c>
      <c r="E15">
        <v>311.62400000000002</v>
      </c>
      <c r="F15" s="19">
        <f t="shared" si="2"/>
        <v>3.4849690652838032</v>
      </c>
      <c r="G15" s="19">
        <f t="shared" si="3"/>
        <v>62.192188752720192</v>
      </c>
      <c r="H15" s="15">
        <f t="shared" si="4"/>
        <v>16.845836673920513</v>
      </c>
      <c r="I15">
        <f t="shared" si="5"/>
        <v>5</v>
      </c>
      <c r="J15">
        <v>1428</v>
      </c>
      <c r="K15">
        <v>3098</v>
      </c>
      <c r="L15">
        <v>0.41</v>
      </c>
      <c r="M15" s="23">
        <f t="shared" si="6"/>
        <v>6.05078125</v>
      </c>
      <c r="O15" s="21">
        <f t="shared" si="7"/>
        <v>4.9765358252252707E-3</v>
      </c>
    </row>
    <row r="16" spans="1:15" ht="12.75" customHeight="1" x14ac:dyDescent="0.2">
      <c r="B16" s="7">
        <v>128</v>
      </c>
      <c r="C16" s="7">
        <f t="shared" si="0"/>
        <v>4</v>
      </c>
      <c r="D16" s="7">
        <f t="shared" si="1"/>
        <v>1150</v>
      </c>
      <c r="E16" s="7">
        <v>395.57</v>
      </c>
      <c r="F16" s="1">
        <f t="shared" si="2"/>
        <v>2.9071972090906795</v>
      </c>
      <c r="G16" s="3">
        <f t="shared" si="3"/>
        <v>65.85729011567976</v>
      </c>
      <c r="H16" s="4">
        <f t="shared" si="4"/>
        <v>21.653189783529946</v>
      </c>
      <c r="I16">
        <f t="shared" si="5"/>
        <v>5</v>
      </c>
      <c r="J16">
        <v>1813</v>
      </c>
      <c r="K16">
        <v>3102</v>
      </c>
      <c r="L16">
        <v>0.55000000000000004</v>
      </c>
      <c r="M16" s="23">
        <f t="shared" si="6"/>
        <v>6.05859375</v>
      </c>
      <c r="O16" s="20">
        <f t="shared" si="7"/>
        <v>5.2707485400814019E-3</v>
      </c>
    </row>
    <row r="17" spans="1:30" ht="12.75" customHeight="1" x14ac:dyDescent="0.2">
      <c r="B17">
        <v>256</v>
      </c>
      <c r="C17">
        <f t="shared" si="0"/>
        <v>2</v>
      </c>
      <c r="D17">
        <f t="shared" si="1"/>
        <v>1278</v>
      </c>
      <c r="E17">
        <v>384.83699999999999</v>
      </c>
      <c r="F17" s="19">
        <f t="shared" si="2"/>
        <v>3.3208865051957064</v>
      </c>
      <c r="G17" s="19">
        <f t="shared" si="3"/>
        <v>73.187492841598896</v>
      </c>
      <c r="H17" s="15">
        <f t="shared" si="4"/>
        <v>21.038540831519871</v>
      </c>
      <c r="I17">
        <f t="shared" si="5"/>
        <v>5</v>
      </c>
      <c r="J17">
        <v>2582</v>
      </c>
      <c r="K17">
        <v>3105</v>
      </c>
      <c r="L17">
        <v>0.64</v>
      </c>
      <c r="M17" s="23">
        <f t="shared" si="6"/>
        <v>6.064453125</v>
      </c>
      <c r="O17" s="20">
        <f t="shared" si="7"/>
        <v>8.5745289564153129E-3</v>
      </c>
    </row>
    <row r="18" spans="1:30" ht="12.75" customHeight="1" x14ac:dyDescent="0.2">
      <c r="B18">
        <v>512</v>
      </c>
      <c r="C18">
        <f t="shared" si="0"/>
        <v>1</v>
      </c>
      <c r="D18">
        <f t="shared" si="1"/>
        <v>1534</v>
      </c>
      <c r="E18">
        <v>384.83699999999999</v>
      </c>
      <c r="F18" s="19">
        <f t="shared" si="2"/>
        <v>3.9861032073319356</v>
      </c>
      <c r="G18" s="19">
        <f t="shared" si="3"/>
        <v>87.847898293437183</v>
      </c>
      <c r="H18" s="15">
        <f t="shared" si="4"/>
        <v>21.038540831519871</v>
      </c>
      <c r="I18">
        <f t="shared" si="5"/>
        <v>5</v>
      </c>
      <c r="J18">
        <v>4119</v>
      </c>
      <c r="K18">
        <v>3616</v>
      </c>
      <c r="L18">
        <v>0.76</v>
      </c>
      <c r="M18" s="23">
        <f t="shared" si="6"/>
        <v>7.0625</v>
      </c>
      <c r="O18" s="20">
        <f t="shared" si="7"/>
        <v>1.6418759111000242E-2</v>
      </c>
    </row>
    <row r="19" spans="1:30" ht="12.75" customHeight="1" x14ac:dyDescent="0.2">
      <c r="A19" s="9"/>
      <c r="O19" s="23"/>
    </row>
    <row r="20" spans="1:30" ht="12.75" customHeight="1" x14ac:dyDescent="0.2">
      <c r="A20" s="9" t="s">
        <v>11</v>
      </c>
      <c r="B20" s="9" t="s">
        <v>12</v>
      </c>
      <c r="C20">
        <v>1024</v>
      </c>
      <c r="O20" s="23"/>
    </row>
    <row r="21" spans="1:30" ht="12.75" customHeight="1" x14ac:dyDescent="0.2">
      <c r="A21" s="9" t="s">
        <v>13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18</v>
      </c>
      <c r="G21" s="9" t="s">
        <v>19</v>
      </c>
      <c r="H21" s="9" t="s">
        <v>20</v>
      </c>
      <c r="I21" s="9" t="s">
        <v>21</v>
      </c>
      <c r="J21" s="9" t="s">
        <v>22</v>
      </c>
      <c r="K21" s="9" t="s">
        <v>23</v>
      </c>
      <c r="L21" s="9" t="s">
        <v>24</v>
      </c>
      <c r="M21" s="9" t="s">
        <v>25</v>
      </c>
      <c r="O21" s="9" t="s">
        <v>26</v>
      </c>
    </row>
    <row r="22" spans="1:30" ht="12.75" customHeight="1" x14ac:dyDescent="0.2">
      <c r="B22">
        <v>2</v>
      </c>
      <c r="C22">
        <f t="shared" ref="C22:C31" si="8">$C$20/B22</f>
        <v>512</v>
      </c>
      <c r="D22">
        <f>B22+(2*($C$20-1))</f>
        <v>2048</v>
      </c>
      <c r="E22">
        <v>8.8239999999999998</v>
      </c>
      <c r="F22" s="19">
        <f t="shared" ref="F22:F31" si="9">D22/E22</f>
        <v>232.09428830462375</v>
      </c>
      <c r="G22" s="19">
        <f t="shared" ref="G22:G31" si="10">D22/$E$22</f>
        <v>232.09428830462375</v>
      </c>
      <c r="H22" s="15">
        <f t="shared" ref="H22:H31" si="11">(G22-F22)/F22</f>
        <v>0</v>
      </c>
      <c r="I22">
        <f t="shared" ref="I22:I31" si="12">(((J22-(2*$C$20))-(6*B22))-LOG($C$20,2))-LOG(B22,2)</f>
        <v>5</v>
      </c>
      <c r="J22">
        <v>2076</v>
      </c>
      <c r="K22">
        <v>6166</v>
      </c>
      <c r="L22">
        <v>0.33</v>
      </c>
      <c r="M22" s="23">
        <f t="shared" ref="M22:M31" si="13">K22/$C$20</f>
        <v>6.021484375</v>
      </c>
      <c r="O22" s="20">
        <f t="shared" ref="O22:O31" si="14">(J22*F22)/1000000</f>
        <v>0.48182774252039889</v>
      </c>
    </row>
    <row r="23" spans="1:30" ht="12.75" customHeight="1" x14ac:dyDescent="0.2">
      <c r="B23">
        <v>4</v>
      </c>
      <c r="C23">
        <f t="shared" si="8"/>
        <v>256</v>
      </c>
      <c r="D23">
        <f t="shared" ref="D22:D31" si="15">B23+(2*($C$20-1))</f>
        <v>2050</v>
      </c>
      <c r="E23">
        <v>17.46</v>
      </c>
      <c r="F23" s="19">
        <f t="shared" si="9"/>
        <v>117.41122565864833</v>
      </c>
      <c r="G23" s="19">
        <f t="shared" si="10"/>
        <v>232.32094288304623</v>
      </c>
      <c r="H23" s="15">
        <f t="shared" si="11"/>
        <v>0.97869446962828655</v>
      </c>
      <c r="I23">
        <f t="shared" si="12"/>
        <v>5</v>
      </c>
      <c r="J23">
        <v>2089</v>
      </c>
      <c r="K23">
        <v>6167</v>
      </c>
      <c r="L23">
        <v>0.33</v>
      </c>
      <c r="M23" s="23">
        <f t="shared" si="13"/>
        <v>6.0224609375</v>
      </c>
      <c r="O23" s="20">
        <f t="shared" si="14"/>
        <v>0.24527205040091637</v>
      </c>
    </row>
    <row r="24" spans="1:30" ht="12.75" customHeight="1" x14ac:dyDescent="0.2">
      <c r="B24">
        <v>8</v>
      </c>
      <c r="C24">
        <f t="shared" si="8"/>
        <v>128</v>
      </c>
      <c r="D24">
        <f t="shared" si="15"/>
        <v>2054</v>
      </c>
      <c r="E24">
        <v>34.152999999999999</v>
      </c>
      <c r="F24" s="19">
        <f t="shared" si="9"/>
        <v>60.141129622580742</v>
      </c>
      <c r="G24" s="19">
        <f t="shared" si="10"/>
        <v>232.77425203989122</v>
      </c>
      <c r="H24" s="15">
        <f t="shared" si="11"/>
        <v>2.8704669084315504</v>
      </c>
      <c r="I24">
        <f t="shared" si="12"/>
        <v>5</v>
      </c>
      <c r="J24">
        <v>2114</v>
      </c>
      <c r="K24">
        <v>6168</v>
      </c>
      <c r="L24">
        <v>0.34</v>
      </c>
      <c r="M24" s="23">
        <f t="shared" si="13"/>
        <v>6.0234375</v>
      </c>
      <c r="O24" s="20">
        <f t="shared" si="14"/>
        <v>0.12713834802213569</v>
      </c>
    </row>
    <row r="25" spans="1:30" ht="12.75" customHeight="1" x14ac:dyDescent="0.2">
      <c r="B25">
        <v>16</v>
      </c>
      <c r="C25">
        <f t="shared" si="8"/>
        <v>64</v>
      </c>
      <c r="D25">
        <f t="shared" si="15"/>
        <v>2062</v>
      </c>
      <c r="E25">
        <v>64.908000000000001</v>
      </c>
      <c r="F25" s="19">
        <f t="shared" si="9"/>
        <v>31.768040919455228</v>
      </c>
      <c r="G25" s="19">
        <f t="shared" si="10"/>
        <v>233.68087035358116</v>
      </c>
      <c r="H25" s="15">
        <f t="shared" si="11"/>
        <v>6.3558476881233013</v>
      </c>
      <c r="I25">
        <f t="shared" si="12"/>
        <v>5</v>
      </c>
      <c r="J25">
        <v>2163</v>
      </c>
      <c r="K25">
        <v>6169</v>
      </c>
      <c r="L25">
        <v>0.34</v>
      </c>
      <c r="M25" s="23">
        <f t="shared" si="13"/>
        <v>6.0244140625</v>
      </c>
      <c r="O25" s="20">
        <f t="shared" si="14"/>
        <v>6.8714272508781649E-2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30" ht="12.75" customHeight="1" x14ac:dyDescent="0.2">
      <c r="B26">
        <v>32</v>
      </c>
      <c r="C26">
        <f t="shared" si="8"/>
        <v>32</v>
      </c>
      <c r="D26">
        <f t="shared" si="15"/>
        <v>2078</v>
      </c>
      <c r="E26">
        <v>118.072</v>
      </c>
      <c r="F26" s="19">
        <f t="shared" si="9"/>
        <v>17.599430855749034</v>
      </c>
      <c r="G26" s="19">
        <f t="shared" si="10"/>
        <v>235.49410698096102</v>
      </c>
      <c r="H26" s="15">
        <f t="shared" si="11"/>
        <v>12.380779691749774</v>
      </c>
      <c r="I26">
        <f t="shared" si="12"/>
        <v>5</v>
      </c>
      <c r="J26">
        <v>2260</v>
      </c>
      <c r="K26">
        <v>6170</v>
      </c>
      <c r="L26">
        <v>0.35</v>
      </c>
      <c r="M26" s="23">
        <f t="shared" si="13"/>
        <v>6.025390625</v>
      </c>
      <c r="O26" s="20">
        <f t="shared" si="14"/>
        <v>3.9774713733992814E-2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12.75" customHeight="1" x14ac:dyDescent="0.2">
      <c r="B27">
        <v>64</v>
      </c>
      <c r="C27">
        <f t="shared" si="8"/>
        <v>16</v>
      </c>
      <c r="D27">
        <f t="shared" si="15"/>
        <v>2110</v>
      </c>
      <c r="E27">
        <v>199.96</v>
      </c>
      <c r="F27" s="19">
        <f t="shared" si="9"/>
        <v>10.552110422084416</v>
      </c>
      <c r="G27" s="19">
        <f t="shared" si="10"/>
        <v>239.12058023572075</v>
      </c>
      <c r="H27" s="15">
        <f t="shared" si="11"/>
        <v>21.660924750679964</v>
      </c>
      <c r="I27">
        <f t="shared" si="12"/>
        <v>5</v>
      </c>
      <c r="J27">
        <v>2453</v>
      </c>
      <c r="K27">
        <v>6171</v>
      </c>
      <c r="L27">
        <v>0.37</v>
      </c>
      <c r="M27" s="23">
        <f t="shared" si="13"/>
        <v>6.0263671875</v>
      </c>
      <c r="O27" s="20">
        <f t="shared" si="14"/>
        <v>2.5884326865373074E-2</v>
      </c>
      <c r="Q27" s="29" t="s">
        <v>32</v>
      </c>
      <c r="R27" s="36">
        <v>512</v>
      </c>
      <c r="S27" s="36"/>
      <c r="T27" s="36"/>
      <c r="U27" s="36">
        <v>1024</v>
      </c>
      <c r="V27" s="36"/>
      <c r="W27" s="36"/>
      <c r="X27" s="36">
        <v>1536</v>
      </c>
      <c r="Y27" s="36"/>
      <c r="Z27" s="36"/>
      <c r="AA27" s="36">
        <v>2048</v>
      </c>
      <c r="AB27" s="36"/>
      <c r="AC27" s="36"/>
      <c r="AD27" s="34" t="s">
        <v>39</v>
      </c>
    </row>
    <row r="28" spans="1:30" ht="12.75" customHeight="1" x14ac:dyDescent="0.2">
      <c r="B28">
        <v>128</v>
      </c>
      <c r="C28">
        <f t="shared" si="8"/>
        <v>8</v>
      </c>
      <c r="D28">
        <f t="shared" si="15"/>
        <v>2174</v>
      </c>
      <c r="E28">
        <v>311.62400000000002</v>
      </c>
      <c r="F28" s="19">
        <f t="shared" si="9"/>
        <v>6.9763561214797312</v>
      </c>
      <c r="G28" s="19">
        <f t="shared" si="10"/>
        <v>246.37352674524027</v>
      </c>
      <c r="H28" s="15">
        <f t="shared" si="11"/>
        <v>34.315503173164103</v>
      </c>
      <c r="I28">
        <f t="shared" si="12"/>
        <v>5</v>
      </c>
      <c r="J28">
        <v>2838</v>
      </c>
      <c r="K28">
        <v>6173</v>
      </c>
      <c r="L28">
        <v>0.41</v>
      </c>
      <c r="M28" s="23">
        <f t="shared" si="13"/>
        <v>6.0283203125</v>
      </c>
      <c r="O28" s="21">
        <f t="shared" si="14"/>
        <v>1.9798898672759479E-2</v>
      </c>
      <c r="Q28" s="31" t="s">
        <v>37</v>
      </c>
      <c r="R28" s="31">
        <v>64</v>
      </c>
      <c r="S28" s="31">
        <v>16</v>
      </c>
      <c r="T28" s="31">
        <v>4</v>
      </c>
      <c r="U28" s="31">
        <v>64</v>
      </c>
      <c r="V28" s="31">
        <v>16</v>
      </c>
      <c r="W28" s="31">
        <v>4</v>
      </c>
      <c r="X28" s="31">
        <v>64</v>
      </c>
      <c r="Y28" s="31">
        <v>16</v>
      </c>
      <c r="Z28" s="31">
        <v>4</v>
      </c>
      <c r="AA28" s="31">
        <v>64</v>
      </c>
      <c r="AB28" s="31">
        <v>16</v>
      </c>
      <c r="AC28" s="31">
        <v>4</v>
      </c>
      <c r="AD28" s="35" t="s">
        <v>39</v>
      </c>
    </row>
    <row r="29" spans="1:30" ht="12.75" customHeight="1" x14ac:dyDescent="0.2">
      <c r="B29" s="7">
        <v>256</v>
      </c>
      <c r="C29" s="7">
        <f t="shared" si="8"/>
        <v>4</v>
      </c>
      <c r="D29" s="7">
        <f t="shared" si="15"/>
        <v>2302</v>
      </c>
      <c r="E29" s="7">
        <v>362.31900000000002</v>
      </c>
      <c r="F29" s="1">
        <f t="shared" si="9"/>
        <v>6.3535172044524302</v>
      </c>
      <c r="G29" s="3">
        <f t="shared" si="10"/>
        <v>260.87941976427925</v>
      </c>
      <c r="H29" s="4">
        <f t="shared" si="11"/>
        <v>40.060630099728016</v>
      </c>
      <c r="I29">
        <f t="shared" si="12"/>
        <v>5</v>
      </c>
      <c r="J29">
        <v>3607</v>
      </c>
      <c r="K29">
        <v>6178</v>
      </c>
      <c r="L29">
        <v>0.55000000000000004</v>
      </c>
      <c r="M29" s="23">
        <f t="shared" si="13"/>
        <v>6.033203125</v>
      </c>
      <c r="O29" s="20">
        <f t="shared" si="14"/>
        <v>2.2917136556459914E-2</v>
      </c>
      <c r="Q29" t="s">
        <v>33</v>
      </c>
      <c r="R29" s="27">
        <v>64.908000000000001</v>
      </c>
      <c r="S29" s="27">
        <v>199.96</v>
      </c>
      <c r="T29" s="27">
        <v>395.57</v>
      </c>
      <c r="U29" s="27">
        <v>64.908000000000001</v>
      </c>
      <c r="V29" s="27">
        <v>199.66</v>
      </c>
      <c r="W29" s="27">
        <v>362.31900000000002</v>
      </c>
      <c r="X29" s="27">
        <v>64.908000000000001</v>
      </c>
      <c r="Y29">
        <v>199.96</v>
      </c>
      <c r="Z29">
        <v>358.61599999999999</v>
      </c>
      <c r="AA29">
        <v>94.908000000000001</v>
      </c>
      <c r="AB29" s="27">
        <v>199.96</v>
      </c>
      <c r="AC29" s="33">
        <v>358.61599999999999</v>
      </c>
      <c r="AD29" s="34" t="s">
        <v>40</v>
      </c>
    </row>
    <row r="30" spans="1:30" ht="12.75" customHeight="1" x14ac:dyDescent="0.2">
      <c r="B30">
        <v>512</v>
      </c>
      <c r="C30">
        <f t="shared" si="8"/>
        <v>2</v>
      </c>
      <c r="D30">
        <f t="shared" si="15"/>
        <v>2558</v>
      </c>
      <c r="E30">
        <v>362.31900000000002</v>
      </c>
      <c r="F30" s="19">
        <f t="shared" si="9"/>
        <v>7.0600768935661664</v>
      </c>
      <c r="G30" s="19">
        <f t="shared" si="10"/>
        <v>289.89120580235721</v>
      </c>
      <c r="H30" s="15">
        <f t="shared" si="11"/>
        <v>40.060630099728016</v>
      </c>
      <c r="I30">
        <f t="shared" si="12"/>
        <v>5</v>
      </c>
      <c r="J30">
        <v>5144</v>
      </c>
      <c r="K30">
        <v>6179</v>
      </c>
      <c r="L30">
        <v>0.64</v>
      </c>
      <c r="M30" s="23">
        <f t="shared" si="13"/>
        <v>6.0341796875</v>
      </c>
      <c r="O30" s="20">
        <f t="shared" si="14"/>
        <v>3.6317035540504361E-2</v>
      </c>
      <c r="Q30" s="26" t="s">
        <v>34</v>
      </c>
      <c r="R30">
        <v>15.87</v>
      </c>
      <c r="S30">
        <v>5.27</v>
      </c>
      <c r="T30">
        <v>2.91</v>
      </c>
      <c r="U30">
        <v>31.77</v>
      </c>
      <c r="V30">
        <v>10.55</v>
      </c>
      <c r="W30">
        <v>6.35</v>
      </c>
      <c r="X30">
        <v>47.67</v>
      </c>
      <c r="Y30">
        <v>15.83</v>
      </c>
      <c r="Z30">
        <v>9.6300000000000008</v>
      </c>
      <c r="AA30">
        <v>63.57</v>
      </c>
      <c r="AB30">
        <v>21.11</v>
      </c>
      <c r="AC30">
        <v>12.84</v>
      </c>
      <c r="AD30" s="34" t="s">
        <v>41</v>
      </c>
    </row>
    <row r="31" spans="1:30" ht="12.75" customHeight="1" x14ac:dyDescent="0.2">
      <c r="B31">
        <v>1024</v>
      </c>
      <c r="C31">
        <f t="shared" si="8"/>
        <v>1</v>
      </c>
      <c r="D31">
        <f t="shared" si="15"/>
        <v>3070</v>
      </c>
      <c r="E31">
        <v>362.31900000000002</v>
      </c>
      <c r="F31" s="19">
        <f t="shared" si="9"/>
        <v>8.4731962717936398</v>
      </c>
      <c r="G31" s="19">
        <f t="shared" si="10"/>
        <v>347.91477787851318</v>
      </c>
      <c r="H31" s="15">
        <f t="shared" si="11"/>
        <v>40.060630099728023</v>
      </c>
      <c r="I31">
        <f t="shared" si="12"/>
        <v>5</v>
      </c>
      <c r="J31">
        <v>8217</v>
      </c>
      <c r="K31">
        <v>7202</v>
      </c>
      <c r="L31">
        <v>0.76</v>
      </c>
      <c r="M31" s="23">
        <f t="shared" si="13"/>
        <v>7.033203125</v>
      </c>
      <c r="O31" s="20">
        <f t="shared" si="14"/>
        <v>6.9624253765328339E-2</v>
      </c>
      <c r="Q31" s="32" t="s">
        <v>38</v>
      </c>
      <c r="R31">
        <v>1030</v>
      </c>
      <c r="S31">
        <v>1054</v>
      </c>
      <c r="T31">
        <v>1150</v>
      </c>
      <c r="U31">
        <v>2062</v>
      </c>
      <c r="V31">
        <v>2110</v>
      </c>
      <c r="W31">
        <v>2302</v>
      </c>
      <c r="X31">
        <v>3094</v>
      </c>
      <c r="Y31">
        <v>3166</v>
      </c>
      <c r="Z31">
        <v>3454</v>
      </c>
      <c r="AA31">
        <v>4126</v>
      </c>
      <c r="AB31">
        <v>4222</v>
      </c>
      <c r="AC31">
        <v>4606</v>
      </c>
      <c r="AD31" s="34" t="s">
        <v>42</v>
      </c>
    </row>
    <row r="32" spans="1:30" ht="12.75" customHeight="1" x14ac:dyDescent="0.2">
      <c r="A32" s="9"/>
      <c r="O32" s="23"/>
      <c r="Q32" s="38" t="s">
        <v>43</v>
      </c>
      <c r="AD32" s="28"/>
    </row>
    <row r="33" spans="1:30" ht="12.75" customHeight="1" x14ac:dyDescent="0.2">
      <c r="A33" s="9" t="s">
        <v>11</v>
      </c>
      <c r="B33" s="9" t="s">
        <v>12</v>
      </c>
      <c r="C33">
        <v>2048</v>
      </c>
      <c r="O33" s="23"/>
      <c r="Q33" s="29" t="s">
        <v>35</v>
      </c>
      <c r="R33" s="29">
        <v>1089</v>
      </c>
      <c r="S33" s="29">
        <v>1235</v>
      </c>
      <c r="T33" s="29">
        <v>1813</v>
      </c>
      <c r="U33" s="29">
        <v>2163</v>
      </c>
      <c r="V33" s="29">
        <v>2453</v>
      </c>
      <c r="W33" s="29">
        <v>3607</v>
      </c>
      <c r="X33" s="29">
        <v>3237</v>
      </c>
      <c r="Y33" s="29">
        <v>3671</v>
      </c>
      <c r="Z33" s="29">
        <v>5401</v>
      </c>
      <c r="AA33" s="29">
        <v>4309</v>
      </c>
      <c r="AB33" s="29">
        <v>4887</v>
      </c>
      <c r="AC33" s="29">
        <v>7193</v>
      </c>
      <c r="AD33" s="36"/>
    </row>
    <row r="34" spans="1:30" ht="12.75" customHeight="1" x14ac:dyDescent="0.2">
      <c r="A34" s="9" t="s">
        <v>13</v>
      </c>
      <c r="B34" s="9" t="s">
        <v>14</v>
      </c>
      <c r="C34" s="9" t="s">
        <v>15</v>
      </c>
      <c r="D34" s="9" t="s">
        <v>16</v>
      </c>
      <c r="E34" s="9" t="s">
        <v>17</v>
      </c>
      <c r="F34" s="9" t="s">
        <v>18</v>
      </c>
      <c r="G34" s="9" t="s">
        <v>19</v>
      </c>
      <c r="H34" s="9" t="s">
        <v>20</v>
      </c>
      <c r="I34" s="9" t="s">
        <v>21</v>
      </c>
      <c r="J34" s="9" t="s">
        <v>22</v>
      </c>
      <c r="K34" s="9" t="s">
        <v>23</v>
      </c>
      <c r="L34" s="9" t="s">
        <v>24</v>
      </c>
      <c r="M34" s="9" t="s">
        <v>25</v>
      </c>
      <c r="O34" s="9" t="s">
        <v>26</v>
      </c>
      <c r="Q34" s="31" t="s">
        <v>36</v>
      </c>
      <c r="R34" s="31">
        <v>3094</v>
      </c>
      <c r="S34" s="31">
        <v>3096</v>
      </c>
      <c r="T34" s="31">
        <v>3102</v>
      </c>
      <c r="U34" s="31">
        <v>6169</v>
      </c>
      <c r="V34" s="31">
        <v>6171</v>
      </c>
      <c r="W34" s="31">
        <v>6178</v>
      </c>
      <c r="X34" s="31">
        <v>9243</v>
      </c>
      <c r="Y34" s="31">
        <v>9246</v>
      </c>
      <c r="Z34" s="31">
        <v>9252</v>
      </c>
      <c r="AA34" s="31">
        <v>12315</v>
      </c>
      <c r="AB34" s="31">
        <v>12318</v>
      </c>
      <c r="AC34" s="31">
        <v>12324</v>
      </c>
      <c r="AD34" s="37"/>
    </row>
    <row r="35" spans="1:30" ht="12.75" customHeight="1" x14ac:dyDescent="0.2">
      <c r="B35">
        <v>2</v>
      </c>
      <c r="C35">
        <f t="shared" ref="C35:C45" si="16">$C$33/B35</f>
        <v>1024</v>
      </c>
      <c r="D35">
        <f t="shared" ref="D35:D45" si="17">B35+(2*($C$33-1))</f>
        <v>4096</v>
      </c>
      <c r="E35">
        <v>4.4349999999999996</v>
      </c>
      <c r="F35" s="19">
        <f t="shared" ref="F35:F45" si="18">D35/E35</f>
        <v>923.56257046223232</v>
      </c>
      <c r="G35" s="19">
        <f t="shared" ref="G35:G45" si="19">D35/$E$35</f>
        <v>923.56257046223232</v>
      </c>
      <c r="H35" s="15">
        <f t="shared" ref="H35:H45" si="20">(G35-F35)/F35</f>
        <v>0</v>
      </c>
      <c r="I35">
        <f t="shared" ref="I35:I45" si="21">(((J35-(2*$C$33))-(6*B35))-LOG($C$33,2))-LOG(B35,2)</f>
        <v>5</v>
      </c>
      <c r="J35">
        <v>4125</v>
      </c>
      <c r="K35">
        <v>12311</v>
      </c>
      <c r="L35">
        <v>0.33</v>
      </c>
      <c r="M35" s="23">
        <f t="shared" ref="M35:M45" si="22">K35/$C$33</f>
        <v>6.01123046875</v>
      </c>
      <c r="O35" s="20">
        <f t="shared" ref="O35:O45" si="23">(J35*F35)/1000000</f>
        <v>3.8096956031567082</v>
      </c>
    </row>
    <row r="36" spans="1:30" ht="12.75" customHeight="1" x14ac:dyDescent="0.2">
      <c r="B36">
        <v>4</v>
      </c>
      <c r="C36">
        <f t="shared" si="16"/>
        <v>512</v>
      </c>
      <c r="D36">
        <f t="shared" si="17"/>
        <v>4098</v>
      </c>
      <c r="E36">
        <v>8.8230000000000004</v>
      </c>
      <c r="F36" s="19">
        <f t="shared" si="18"/>
        <v>464.46786807208429</v>
      </c>
      <c r="G36" s="19">
        <f t="shared" si="19"/>
        <v>924.01352874859083</v>
      </c>
      <c r="H36" s="15">
        <f t="shared" si="20"/>
        <v>0.98940248027057531</v>
      </c>
      <c r="I36">
        <f t="shared" si="21"/>
        <v>5</v>
      </c>
      <c r="J36">
        <v>4138</v>
      </c>
      <c r="K36">
        <v>12312</v>
      </c>
      <c r="L36">
        <v>0.33</v>
      </c>
      <c r="M36" s="23">
        <f t="shared" si="22"/>
        <v>6.01171875</v>
      </c>
      <c r="O36" s="20">
        <f t="shared" si="23"/>
        <v>1.9219680380822848</v>
      </c>
    </row>
    <row r="37" spans="1:30" ht="12.75" customHeight="1" x14ac:dyDescent="0.2">
      <c r="B37">
        <v>8</v>
      </c>
      <c r="C37">
        <f t="shared" si="16"/>
        <v>256</v>
      </c>
      <c r="D37">
        <f t="shared" si="17"/>
        <v>4102</v>
      </c>
      <c r="E37">
        <v>17.46</v>
      </c>
      <c r="F37" s="19">
        <f t="shared" si="18"/>
        <v>234.9369988545246</v>
      </c>
      <c r="G37" s="19">
        <f t="shared" si="19"/>
        <v>924.91544532130786</v>
      </c>
      <c r="H37" s="15">
        <f t="shared" si="20"/>
        <v>2.9368658399098089</v>
      </c>
      <c r="I37">
        <f t="shared" si="21"/>
        <v>5</v>
      </c>
      <c r="J37">
        <v>4163</v>
      </c>
      <c r="K37">
        <v>12313</v>
      </c>
      <c r="L37">
        <v>0.33</v>
      </c>
      <c r="M37" s="23">
        <f t="shared" si="22"/>
        <v>6.01220703125</v>
      </c>
      <c r="O37" s="20">
        <f t="shared" si="23"/>
        <v>0.97804272623138599</v>
      </c>
      <c r="Q37" s="50" t="s">
        <v>32</v>
      </c>
      <c r="R37" s="42">
        <v>512</v>
      </c>
      <c r="S37" s="42"/>
      <c r="T37" s="42"/>
      <c r="U37" s="41"/>
      <c r="V37" s="42">
        <v>1024</v>
      </c>
      <c r="W37" s="42"/>
      <c r="X37" s="42"/>
      <c r="Y37" s="41"/>
      <c r="Z37" s="42">
        <v>2048</v>
      </c>
      <c r="AA37" s="42"/>
      <c r="AB37" s="42"/>
      <c r="AC37" s="43" t="s">
        <v>39</v>
      </c>
    </row>
    <row r="38" spans="1:30" ht="12.75" customHeight="1" x14ac:dyDescent="0.2">
      <c r="B38">
        <v>16</v>
      </c>
      <c r="C38">
        <f t="shared" si="16"/>
        <v>128</v>
      </c>
      <c r="D38">
        <f t="shared" si="17"/>
        <v>4110</v>
      </c>
      <c r="E38">
        <v>34.152999999999999</v>
      </c>
      <c r="F38" s="19">
        <f t="shared" si="18"/>
        <v>120.34081925453108</v>
      </c>
      <c r="G38" s="19">
        <f t="shared" si="19"/>
        <v>926.71927846674191</v>
      </c>
      <c r="H38" s="15">
        <f t="shared" si="20"/>
        <v>6.7007891770011279</v>
      </c>
      <c r="I38">
        <f t="shared" si="21"/>
        <v>5</v>
      </c>
      <c r="J38">
        <v>4212</v>
      </c>
      <c r="K38">
        <v>12315</v>
      </c>
      <c r="L38">
        <v>0.33</v>
      </c>
      <c r="M38" s="23">
        <f t="shared" si="22"/>
        <v>6.01318359375</v>
      </c>
      <c r="O38" s="20">
        <f t="shared" si="23"/>
        <v>0.50687553070008495</v>
      </c>
      <c r="Q38" s="29" t="s">
        <v>37</v>
      </c>
      <c r="R38" s="29">
        <v>64</v>
      </c>
      <c r="S38" s="29">
        <v>16</v>
      </c>
      <c r="T38" s="29">
        <v>4</v>
      </c>
      <c r="U38" s="29"/>
      <c r="V38" s="29">
        <v>64</v>
      </c>
      <c r="W38" s="29">
        <v>16</v>
      </c>
      <c r="X38" s="29">
        <v>4</v>
      </c>
      <c r="Y38" s="29"/>
      <c r="Z38" s="29">
        <v>64</v>
      </c>
      <c r="AA38" s="29">
        <v>16</v>
      </c>
      <c r="AB38" s="29">
        <v>4</v>
      </c>
      <c r="AC38" s="44" t="s">
        <v>39</v>
      </c>
    </row>
    <row r="39" spans="1:30" ht="12.75" customHeight="1" x14ac:dyDescent="0.2">
      <c r="B39">
        <v>32</v>
      </c>
      <c r="C39">
        <f t="shared" si="16"/>
        <v>64</v>
      </c>
      <c r="D39">
        <f t="shared" si="17"/>
        <v>4126</v>
      </c>
      <c r="E39">
        <v>64.908000000000001</v>
      </c>
      <c r="F39" s="19">
        <f t="shared" si="18"/>
        <v>63.566894681703332</v>
      </c>
      <c r="G39" s="19">
        <f t="shared" si="19"/>
        <v>930.32694475761002</v>
      </c>
      <c r="H39" s="15">
        <f t="shared" si="20"/>
        <v>13.635400225479145</v>
      </c>
      <c r="I39">
        <f t="shared" si="21"/>
        <v>5</v>
      </c>
      <c r="J39">
        <v>4309</v>
      </c>
      <c r="K39">
        <v>12315</v>
      </c>
      <c r="L39">
        <v>0.34</v>
      </c>
      <c r="M39" s="23">
        <f t="shared" si="22"/>
        <v>6.01318359375</v>
      </c>
      <c r="O39" s="20">
        <f t="shared" si="23"/>
        <v>0.27390974918345967</v>
      </c>
      <c r="Q39" s="41" t="s">
        <v>33</v>
      </c>
      <c r="R39" s="48">
        <v>64.908000000000001</v>
      </c>
      <c r="S39" s="48">
        <v>199.96</v>
      </c>
      <c r="T39" s="48">
        <v>395.57</v>
      </c>
      <c r="U39" s="41"/>
      <c r="V39" s="48">
        <v>64.908000000000001</v>
      </c>
      <c r="W39" s="48">
        <v>199.66</v>
      </c>
      <c r="X39" s="41">
        <v>358.61599999999999</v>
      </c>
      <c r="Y39" s="41"/>
      <c r="Z39" s="48">
        <v>94.908000000000001</v>
      </c>
      <c r="AA39" s="48">
        <v>199.96</v>
      </c>
      <c r="AB39" s="49">
        <v>358.61599999999999</v>
      </c>
      <c r="AC39" s="43" t="s">
        <v>40</v>
      </c>
    </row>
    <row r="40" spans="1:30" ht="12.75" customHeight="1" x14ac:dyDescent="0.2">
      <c r="B40">
        <v>64</v>
      </c>
      <c r="C40">
        <f t="shared" si="16"/>
        <v>32</v>
      </c>
      <c r="D40">
        <f t="shared" si="17"/>
        <v>4158</v>
      </c>
      <c r="E40">
        <v>118.072</v>
      </c>
      <c r="F40" s="19">
        <f t="shared" si="18"/>
        <v>35.215800528491087</v>
      </c>
      <c r="G40" s="19">
        <f t="shared" si="19"/>
        <v>937.54227733934624</v>
      </c>
      <c r="H40" s="15">
        <f t="shared" si="20"/>
        <v>25.622773393461113</v>
      </c>
      <c r="I40">
        <f t="shared" si="21"/>
        <v>5</v>
      </c>
      <c r="J40">
        <v>4502</v>
      </c>
      <c r="K40">
        <v>12316</v>
      </c>
      <c r="L40">
        <v>0.35</v>
      </c>
      <c r="M40" s="23">
        <f t="shared" si="22"/>
        <v>6.013671875</v>
      </c>
      <c r="O40" s="20">
        <f t="shared" si="23"/>
        <v>0.15854153397926687</v>
      </c>
      <c r="Q40" s="45" t="s">
        <v>34</v>
      </c>
      <c r="R40" s="29">
        <v>15.87</v>
      </c>
      <c r="S40" s="29">
        <v>5.27</v>
      </c>
      <c r="T40" s="29">
        <v>2.91</v>
      </c>
      <c r="U40" s="29"/>
      <c r="V40" s="29">
        <v>31.77</v>
      </c>
      <c r="W40" s="29">
        <v>10.55</v>
      </c>
      <c r="X40" s="29">
        <v>9.6300000000000008</v>
      </c>
      <c r="Y40" s="29"/>
      <c r="Z40" s="29">
        <v>63.57</v>
      </c>
      <c r="AA40" s="29">
        <v>21.11</v>
      </c>
      <c r="AB40" s="29">
        <v>12.84</v>
      </c>
      <c r="AC40" s="44" t="s">
        <v>41</v>
      </c>
    </row>
    <row r="41" spans="1:30" ht="12.75" customHeight="1" x14ac:dyDescent="0.2">
      <c r="B41">
        <v>128</v>
      </c>
      <c r="C41">
        <f t="shared" si="16"/>
        <v>16</v>
      </c>
      <c r="D41">
        <f t="shared" si="17"/>
        <v>4222</v>
      </c>
      <c r="E41">
        <v>199.96</v>
      </c>
      <c r="F41" s="19">
        <f t="shared" si="18"/>
        <v>21.114222844568914</v>
      </c>
      <c r="G41" s="19">
        <f t="shared" si="19"/>
        <v>951.97294250281857</v>
      </c>
      <c r="H41" s="15">
        <f t="shared" si="20"/>
        <v>44.086809470124017</v>
      </c>
      <c r="I41">
        <f t="shared" si="21"/>
        <v>5</v>
      </c>
      <c r="J41">
        <v>4887</v>
      </c>
      <c r="K41">
        <v>12318</v>
      </c>
      <c r="L41">
        <v>0.37</v>
      </c>
      <c r="M41" s="23">
        <f t="shared" si="22"/>
        <v>6.0146484375</v>
      </c>
      <c r="O41" s="20">
        <f t="shared" si="23"/>
        <v>0.10318520704140828</v>
      </c>
      <c r="Q41" s="46" t="s">
        <v>38</v>
      </c>
      <c r="R41" s="29">
        <v>1030</v>
      </c>
      <c r="S41" s="29">
        <v>1054</v>
      </c>
      <c r="T41" s="29">
        <v>1150</v>
      </c>
      <c r="U41" s="29"/>
      <c r="V41" s="29">
        <v>2062</v>
      </c>
      <c r="W41" s="29">
        <v>2110</v>
      </c>
      <c r="X41" s="29">
        <v>3454</v>
      </c>
      <c r="Y41" s="29"/>
      <c r="Z41" s="29">
        <v>4126</v>
      </c>
      <c r="AA41" s="29">
        <v>4222</v>
      </c>
      <c r="AB41" s="29">
        <v>4606</v>
      </c>
      <c r="AC41" s="44" t="s">
        <v>42</v>
      </c>
    </row>
    <row r="42" spans="1:30" ht="12.75" customHeight="1" x14ac:dyDescent="0.2">
      <c r="B42">
        <v>256</v>
      </c>
      <c r="C42">
        <f t="shared" si="16"/>
        <v>8</v>
      </c>
      <c r="D42">
        <f t="shared" si="17"/>
        <v>4350</v>
      </c>
      <c r="E42">
        <v>311.62400000000002</v>
      </c>
      <c r="F42" s="19">
        <f t="shared" si="18"/>
        <v>13.959130233871587</v>
      </c>
      <c r="G42" s="19">
        <f t="shared" si="19"/>
        <v>980.83427282976334</v>
      </c>
      <c r="H42" s="15">
        <f t="shared" si="20"/>
        <v>69.264712514092452</v>
      </c>
      <c r="I42">
        <f t="shared" si="21"/>
        <v>5</v>
      </c>
      <c r="J42">
        <v>5656</v>
      </c>
      <c r="K42">
        <v>12321</v>
      </c>
      <c r="L42">
        <v>0.41</v>
      </c>
      <c r="M42" s="23">
        <f t="shared" si="22"/>
        <v>6.01611328125</v>
      </c>
      <c r="O42" s="21">
        <f t="shared" si="23"/>
        <v>7.8952840602777699E-2</v>
      </c>
      <c r="Q42" s="47" t="s">
        <v>43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36"/>
    </row>
    <row r="43" spans="1:30" ht="12.75" customHeight="1" x14ac:dyDescent="0.2">
      <c r="B43" s="7">
        <v>512</v>
      </c>
      <c r="C43" s="7">
        <f t="shared" si="16"/>
        <v>4</v>
      </c>
      <c r="D43" s="7">
        <f t="shared" si="17"/>
        <v>4606</v>
      </c>
      <c r="E43" s="7">
        <v>358.61599999999999</v>
      </c>
      <c r="F43" s="1">
        <f t="shared" si="18"/>
        <v>12.843821803823589</v>
      </c>
      <c r="G43" s="3">
        <f t="shared" si="19"/>
        <v>1038.5569334836528</v>
      </c>
      <c r="H43" s="4">
        <f t="shared" si="20"/>
        <v>79.860428410372037</v>
      </c>
      <c r="I43">
        <f t="shared" si="21"/>
        <v>5</v>
      </c>
      <c r="J43">
        <v>7193</v>
      </c>
      <c r="K43">
        <v>12324</v>
      </c>
      <c r="L43">
        <v>0.55000000000000004</v>
      </c>
      <c r="M43" s="23">
        <f t="shared" si="22"/>
        <v>6.017578125</v>
      </c>
      <c r="O43" s="20">
        <f t="shared" si="23"/>
        <v>9.2385610234903076E-2</v>
      </c>
      <c r="Q43" s="29" t="s">
        <v>35</v>
      </c>
      <c r="R43" s="29">
        <v>1089</v>
      </c>
      <c r="S43" s="29">
        <v>1235</v>
      </c>
      <c r="T43" s="29">
        <v>1813</v>
      </c>
      <c r="V43" s="29">
        <v>2163</v>
      </c>
      <c r="W43" s="29">
        <v>2453</v>
      </c>
      <c r="X43" s="29">
        <v>5401</v>
      </c>
      <c r="Z43" s="29">
        <v>4309</v>
      </c>
      <c r="AA43" s="29">
        <v>4887</v>
      </c>
      <c r="AB43" s="29">
        <v>7193</v>
      </c>
      <c r="AC43" s="36"/>
    </row>
    <row r="44" spans="1:30" ht="12.75" customHeight="1" x14ac:dyDescent="0.2">
      <c r="B44">
        <v>1024</v>
      </c>
      <c r="C44">
        <f t="shared" si="16"/>
        <v>2</v>
      </c>
      <c r="D44">
        <f t="shared" si="17"/>
        <v>5118</v>
      </c>
      <c r="E44">
        <v>358.61599999999999</v>
      </c>
      <c r="F44" s="19">
        <f t="shared" si="18"/>
        <v>14.271532781582529</v>
      </c>
      <c r="G44" s="19">
        <f t="shared" si="19"/>
        <v>1154.0022547914318</v>
      </c>
      <c r="H44" s="15">
        <f t="shared" si="20"/>
        <v>79.860428410372052</v>
      </c>
      <c r="I44">
        <f t="shared" si="21"/>
        <v>5</v>
      </c>
      <c r="J44">
        <v>10266</v>
      </c>
      <c r="K44">
        <v>12325</v>
      </c>
      <c r="L44">
        <v>0.64</v>
      </c>
      <c r="M44" s="23">
        <f t="shared" si="22"/>
        <v>6.01806640625</v>
      </c>
      <c r="O44" s="20">
        <f t="shared" si="23"/>
        <v>0.14651155553572626</v>
      </c>
      <c r="Q44" s="29" t="s">
        <v>36</v>
      </c>
      <c r="R44" s="29">
        <v>3094</v>
      </c>
      <c r="S44" s="29">
        <v>3096</v>
      </c>
      <c r="T44" s="29">
        <v>3102</v>
      </c>
      <c r="V44" s="29">
        <v>6169</v>
      </c>
      <c r="W44" s="29">
        <v>6171</v>
      </c>
      <c r="X44" s="29">
        <v>9252</v>
      </c>
      <c r="Z44" s="29">
        <v>12315</v>
      </c>
      <c r="AA44" s="29">
        <v>12318</v>
      </c>
      <c r="AB44" s="29">
        <v>12324</v>
      </c>
      <c r="AC44" s="36"/>
    </row>
    <row r="45" spans="1:30" ht="12.75" customHeight="1" x14ac:dyDescent="0.2">
      <c r="B45">
        <v>2048</v>
      </c>
      <c r="C45">
        <f t="shared" si="16"/>
        <v>1</v>
      </c>
      <c r="D45">
        <f t="shared" si="17"/>
        <v>6142</v>
      </c>
      <c r="E45">
        <v>358.61599999999999</v>
      </c>
      <c r="F45" s="19">
        <f t="shared" si="18"/>
        <v>17.126954737100409</v>
      </c>
      <c r="G45" s="19">
        <f t="shared" si="19"/>
        <v>1384.89289740699</v>
      </c>
      <c r="H45" s="15">
        <f t="shared" si="20"/>
        <v>79.860428410372037</v>
      </c>
      <c r="I45">
        <f t="shared" si="21"/>
        <v>5</v>
      </c>
      <c r="J45">
        <v>16411</v>
      </c>
      <c r="K45">
        <v>12372</v>
      </c>
      <c r="L45">
        <v>0.76</v>
      </c>
      <c r="M45" s="23">
        <f t="shared" si="22"/>
        <v>6.041015625</v>
      </c>
      <c r="O45" s="20">
        <f t="shared" si="23"/>
        <v>0.28107045419055482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30" ht="12.75" customHeight="1" x14ac:dyDescent="0.2"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30" x14ac:dyDescent="0.2">
      <c r="A47" s="9" t="s">
        <v>11</v>
      </c>
      <c r="B47" s="9" t="s">
        <v>12</v>
      </c>
      <c r="C47">
        <v>1536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30" ht="25.5" x14ac:dyDescent="0.2">
      <c r="A48" s="9" t="s">
        <v>13</v>
      </c>
      <c r="B48" s="9" t="s">
        <v>14</v>
      </c>
      <c r="C48" s="9" t="s">
        <v>15</v>
      </c>
      <c r="D48" s="9" t="s">
        <v>16</v>
      </c>
      <c r="E48" s="9" t="s">
        <v>17</v>
      </c>
      <c r="F48" s="9" t="s">
        <v>18</v>
      </c>
      <c r="G48" s="9" t="s">
        <v>19</v>
      </c>
      <c r="H48" s="9" t="s">
        <v>20</v>
      </c>
      <c r="I48" s="9"/>
      <c r="J48" s="9" t="s">
        <v>22</v>
      </c>
      <c r="K48" s="9" t="s">
        <v>23</v>
      </c>
      <c r="L48" s="9" t="s">
        <v>24</v>
      </c>
      <c r="M48" s="9" t="s">
        <v>25</v>
      </c>
      <c r="O48" s="9" t="s">
        <v>26</v>
      </c>
    </row>
    <row r="49" spans="1:15" x14ac:dyDescent="0.2">
      <c r="B49">
        <v>3</v>
      </c>
      <c r="C49">
        <f t="shared" ref="C49:C58" si="24">$C$47/B49</f>
        <v>512</v>
      </c>
      <c r="D49">
        <f t="shared" ref="D49:D58" si="25">B49+(2*($C$47-1))</f>
        <v>3073</v>
      </c>
      <c r="E49">
        <v>8.8230000000000004</v>
      </c>
      <c r="F49" s="19">
        <f t="shared" ref="F49:F58" si="26">D49/E49</f>
        <v>348.29423098719258</v>
      </c>
      <c r="G49" s="19">
        <f t="shared" ref="G49:G58" si="27">D49/$E$49</f>
        <v>348.29423098719258</v>
      </c>
      <c r="H49" s="15">
        <f t="shared" ref="H49:H58" si="28">(G49-F49)/F49</f>
        <v>0</v>
      </c>
      <c r="I49">
        <f t="shared" ref="I49:I58" si="29">(((J49-(2*$C$47))-(6*B49))-CEILING(LOG($C$47,2),1))-CEILING(LOG(B49,2),1)</f>
        <v>5</v>
      </c>
      <c r="J49">
        <v>3108</v>
      </c>
      <c r="K49">
        <v>9240</v>
      </c>
      <c r="L49">
        <v>0.33</v>
      </c>
      <c r="M49" s="23">
        <f t="shared" ref="M49:M58" si="30">K49/$C$47</f>
        <v>6.015625</v>
      </c>
      <c r="O49" s="20">
        <f t="shared" ref="O49:O58" si="31">(J49*F49)/1000000</f>
        <v>1.0824984699081945</v>
      </c>
    </row>
    <row r="50" spans="1:15" x14ac:dyDescent="0.2">
      <c r="B50">
        <v>6</v>
      </c>
      <c r="C50">
        <f t="shared" si="24"/>
        <v>256</v>
      </c>
      <c r="D50">
        <f t="shared" si="25"/>
        <v>3076</v>
      </c>
      <c r="E50">
        <v>17.46</v>
      </c>
      <c r="F50" s="19">
        <f t="shared" si="26"/>
        <v>176.17411225658648</v>
      </c>
      <c r="G50" s="19">
        <f t="shared" si="27"/>
        <v>348.6342513884166</v>
      </c>
      <c r="H50" s="15">
        <f t="shared" si="28"/>
        <v>0.97891873512410721</v>
      </c>
      <c r="I50">
        <f t="shared" si="29"/>
        <v>5</v>
      </c>
      <c r="J50">
        <v>3127</v>
      </c>
      <c r="K50">
        <v>9241</v>
      </c>
      <c r="L50">
        <v>0.33</v>
      </c>
      <c r="M50" s="23">
        <f t="shared" si="30"/>
        <v>6.016276041666667</v>
      </c>
      <c r="O50" s="20">
        <f t="shared" si="31"/>
        <v>0.55089644902634594</v>
      </c>
    </row>
    <row r="51" spans="1:15" x14ac:dyDescent="0.2">
      <c r="B51">
        <v>12</v>
      </c>
      <c r="C51">
        <f t="shared" si="24"/>
        <v>128</v>
      </c>
      <c r="D51">
        <f t="shared" si="25"/>
        <v>3082</v>
      </c>
      <c r="E51">
        <v>34.152999999999999</v>
      </c>
      <c r="F51" s="19">
        <f t="shared" si="26"/>
        <v>90.240974438555909</v>
      </c>
      <c r="G51" s="19">
        <f t="shared" si="27"/>
        <v>349.31429219086476</v>
      </c>
      <c r="H51" s="15">
        <f t="shared" si="28"/>
        <v>2.8709055876685934</v>
      </c>
      <c r="I51">
        <f t="shared" si="29"/>
        <v>5</v>
      </c>
      <c r="J51">
        <v>3164</v>
      </c>
      <c r="K51">
        <v>9242</v>
      </c>
      <c r="L51">
        <v>0.33</v>
      </c>
      <c r="M51" s="23">
        <f t="shared" si="30"/>
        <v>6.016927083333333</v>
      </c>
      <c r="O51" s="20">
        <f t="shared" si="31"/>
        <v>0.28552244312359087</v>
      </c>
    </row>
    <row r="52" spans="1:15" x14ac:dyDescent="0.2">
      <c r="B52">
        <v>24</v>
      </c>
      <c r="C52">
        <f t="shared" si="24"/>
        <v>64</v>
      </c>
      <c r="D52">
        <f t="shared" si="25"/>
        <v>3094</v>
      </c>
      <c r="E52">
        <v>64.908000000000001</v>
      </c>
      <c r="F52" s="19">
        <f t="shared" si="26"/>
        <v>47.667467800579281</v>
      </c>
      <c r="G52" s="19">
        <f t="shared" si="27"/>
        <v>350.67437379576108</v>
      </c>
      <c r="H52" s="15">
        <f t="shared" si="28"/>
        <v>6.3566814008840531</v>
      </c>
      <c r="I52">
        <f t="shared" si="29"/>
        <v>5</v>
      </c>
      <c r="J52">
        <v>3237</v>
      </c>
      <c r="K52">
        <v>9243</v>
      </c>
      <c r="L52">
        <v>0.34</v>
      </c>
      <c r="M52" s="23">
        <f t="shared" si="30"/>
        <v>6.017578125</v>
      </c>
      <c r="O52" s="20">
        <f t="shared" si="31"/>
        <v>0.15429959327047513</v>
      </c>
    </row>
    <row r="53" spans="1:15" x14ac:dyDescent="0.2">
      <c r="B53" s="17">
        <v>48</v>
      </c>
      <c r="C53" s="17">
        <f t="shared" si="24"/>
        <v>32</v>
      </c>
      <c r="D53" s="17">
        <f t="shared" si="25"/>
        <v>3118</v>
      </c>
      <c r="E53" s="17">
        <v>118.072</v>
      </c>
      <c r="F53" s="8">
        <f t="shared" si="26"/>
        <v>26.407615692120061</v>
      </c>
      <c r="G53" s="8">
        <f t="shared" si="27"/>
        <v>353.39453700555367</v>
      </c>
      <c r="H53" s="25">
        <f t="shared" si="28"/>
        <v>12.382296271109603</v>
      </c>
      <c r="I53">
        <f t="shared" si="29"/>
        <v>5</v>
      </c>
      <c r="J53">
        <v>3382</v>
      </c>
      <c r="K53">
        <v>9244</v>
      </c>
      <c r="L53">
        <v>0.35</v>
      </c>
      <c r="M53" s="23">
        <f t="shared" si="30"/>
        <v>6.018229166666667</v>
      </c>
      <c r="O53" s="20">
        <f t="shared" si="31"/>
        <v>8.9310556270750047E-2</v>
      </c>
    </row>
    <row r="54" spans="1:15" x14ac:dyDescent="0.2">
      <c r="B54" s="17">
        <v>96</v>
      </c>
      <c r="C54" s="17">
        <f t="shared" si="24"/>
        <v>16</v>
      </c>
      <c r="D54" s="17">
        <f t="shared" si="25"/>
        <v>3166</v>
      </c>
      <c r="E54" s="17">
        <v>199.96</v>
      </c>
      <c r="F54" s="8">
        <f t="shared" si="26"/>
        <v>15.833166633326664</v>
      </c>
      <c r="G54" s="8">
        <f t="shared" si="27"/>
        <v>358.83486342513885</v>
      </c>
      <c r="H54" s="25">
        <f t="shared" si="28"/>
        <v>21.663493142921912</v>
      </c>
      <c r="I54">
        <f t="shared" si="29"/>
        <v>5</v>
      </c>
      <c r="J54">
        <v>3671</v>
      </c>
      <c r="K54">
        <v>9246</v>
      </c>
      <c r="L54">
        <v>0.37</v>
      </c>
      <c r="M54" s="23">
        <f t="shared" si="30"/>
        <v>6.01953125</v>
      </c>
      <c r="O54" s="20">
        <f t="shared" si="31"/>
        <v>5.8123554710942181E-2</v>
      </c>
    </row>
    <row r="55" spans="1:15" x14ac:dyDescent="0.2">
      <c r="B55" s="17">
        <v>192</v>
      </c>
      <c r="C55" s="17">
        <f t="shared" si="24"/>
        <v>8</v>
      </c>
      <c r="D55" s="17">
        <f t="shared" si="25"/>
        <v>3262</v>
      </c>
      <c r="E55" s="17">
        <v>311.62400000000002</v>
      </c>
      <c r="F55" s="8">
        <f t="shared" si="26"/>
        <v>10.46774317767566</v>
      </c>
      <c r="G55" s="8">
        <f t="shared" si="27"/>
        <v>369.7155162643092</v>
      </c>
      <c r="H55" s="25">
        <f t="shared" si="28"/>
        <v>34.319505837016891</v>
      </c>
      <c r="I55">
        <f t="shared" si="29"/>
        <v>5</v>
      </c>
      <c r="J55">
        <v>4248</v>
      </c>
      <c r="K55">
        <v>9249</v>
      </c>
      <c r="L55">
        <v>0.41</v>
      </c>
      <c r="M55" s="23">
        <f t="shared" si="30"/>
        <v>6.021484375</v>
      </c>
      <c r="O55" s="21">
        <f t="shared" si="31"/>
        <v>4.4466973018766197E-2</v>
      </c>
    </row>
    <row r="56" spans="1:15" x14ac:dyDescent="0.2">
      <c r="B56" s="7">
        <v>384</v>
      </c>
      <c r="C56" s="7">
        <f t="shared" si="24"/>
        <v>4</v>
      </c>
      <c r="D56" s="7">
        <f t="shared" si="25"/>
        <v>3454</v>
      </c>
      <c r="E56" s="7">
        <v>358.61599999999999</v>
      </c>
      <c r="F56" s="1">
        <f t="shared" si="26"/>
        <v>9.6314721038659741</v>
      </c>
      <c r="G56" s="3">
        <f t="shared" si="27"/>
        <v>391.47682194264985</v>
      </c>
      <c r="H56" s="4">
        <f t="shared" si="28"/>
        <v>39.645585401790768</v>
      </c>
      <c r="I56">
        <f t="shared" si="29"/>
        <v>5</v>
      </c>
      <c r="J56">
        <v>5401</v>
      </c>
      <c r="K56">
        <v>9252</v>
      </c>
      <c r="L56">
        <v>0.55000000000000004</v>
      </c>
      <c r="M56" s="23">
        <f t="shared" si="30"/>
        <v>6.0234375</v>
      </c>
      <c r="O56" s="20">
        <f t="shared" si="31"/>
        <v>5.2019580832980132E-2</v>
      </c>
    </row>
    <row r="57" spans="1:15" x14ac:dyDescent="0.2">
      <c r="B57" s="17">
        <v>768</v>
      </c>
      <c r="C57" s="17">
        <f t="shared" si="24"/>
        <v>2</v>
      </c>
      <c r="D57" s="17">
        <f t="shared" si="25"/>
        <v>3838</v>
      </c>
      <c r="E57" s="17">
        <v>358.61599999999999</v>
      </c>
      <c r="F57" s="8">
        <f t="shared" si="26"/>
        <v>10.702255337185179</v>
      </c>
      <c r="G57" s="8">
        <f t="shared" si="27"/>
        <v>434.99943329933126</v>
      </c>
      <c r="H57" s="25">
        <f t="shared" si="28"/>
        <v>39.645585401790768</v>
      </c>
      <c r="I57">
        <f t="shared" si="29"/>
        <v>5</v>
      </c>
      <c r="J57">
        <v>7706</v>
      </c>
      <c r="K57">
        <v>9253</v>
      </c>
      <c r="L57">
        <v>0.64</v>
      </c>
      <c r="M57" s="23">
        <f t="shared" si="30"/>
        <v>6.024088541666667</v>
      </c>
      <c r="O57" s="20">
        <f t="shared" si="31"/>
        <v>8.2471579628348987E-2</v>
      </c>
    </row>
    <row r="58" spans="1:15" x14ac:dyDescent="0.2">
      <c r="B58" s="17">
        <v>1536</v>
      </c>
      <c r="C58" s="17">
        <f t="shared" si="24"/>
        <v>1</v>
      </c>
      <c r="D58" s="17">
        <f t="shared" si="25"/>
        <v>4606</v>
      </c>
      <c r="E58" s="17">
        <v>358.61599999999999</v>
      </c>
      <c r="F58" s="8">
        <f t="shared" si="26"/>
        <v>12.843821803823589</v>
      </c>
      <c r="G58" s="8">
        <f t="shared" si="27"/>
        <v>522.04465601269408</v>
      </c>
      <c r="H58" s="25">
        <f t="shared" si="28"/>
        <v>39.645585401790768</v>
      </c>
      <c r="I58">
        <f t="shared" si="29"/>
        <v>5</v>
      </c>
      <c r="J58">
        <v>12315</v>
      </c>
      <c r="K58">
        <v>10788</v>
      </c>
      <c r="L58">
        <v>0.76</v>
      </c>
      <c r="M58" s="23">
        <f t="shared" si="30"/>
        <v>7.0234375</v>
      </c>
      <c r="O58" s="20">
        <f t="shared" si="31"/>
        <v>0.15817166551408751</v>
      </c>
    </row>
    <row r="59" spans="1:15" x14ac:dyDescent="0.2">
      <c r="B59" s="17"/>
      <c r="C59" s="17"/>
      <c r="D59" s="17"/>
      <c r="E59" s="17"/>
      <c r="F59" s="8"/>
      <c r="G59" s="8"/>
      <c r="H59" s="8"/>
      <c r="I59" s="17"/>
    </row>
    <row r="60" spans="1:15" x14ac:dyDescent="0.2">
      <c r="A60" s="9" t="s">
        <v>11</v>
      </c>
      <c r="B60" s="9" t="s">
        <v>12</v>
      </c>
      <c r="C60">
        <v>1536</v>
      </c>
      <c r="D60" t="s">
        <v>27</v>
      </c>
    </row>
    <row r="61" spans="1:15" ht="25.5" x14ac:dyDescent="0.2">
      <c r="A61" s="9" t="s">
        <v>13</v>
      </c>
      <c r="B61" s="9" t="s">
        <v>28</v>
      </c>
      <c r="C61" s="9" t="s">
        <v>15</v>
      </c>
      <c r="D61" s="9" t="s">
        <v>16</v>
      </c>
      <c r="E61" s="9" t="s">
        <v>17</v>
      </c>
      <c r="F61" s="9" t="s">
        <v>18</v>
      </c>
      <c r="G61" s="9" t="s">
        <v>19</v>
      </c>
      <c r="H61" s="9" t="s">
        <v>20</v>
      </c>
      <c r="I61" s="9"/>
      <c r="J61" s="9" t="s">
        <v>22</v>
      </c>
      <c r="K61" s="9" t="s">
        <v>23</v>
      </c>
      <c r="L61" s="9" t="s">
        <v>24</v>
      </c>
      <c r="M61" s="9" t="s">
        <v>25</v>
      </c>
      <c r="O61" s="9" t="s">
        <v>26</v>
      </c>
    </row>
    <row r="62" spans="1:15" x14ac:dyDescent="0.2">
      <c r="B62">
        <v>3</v>
      </c>
      <c r="C62">
        <f t="shared" ref="C62:C71" si="32">$C$60/B62</f>
        <v>512</v>
      </c>
      <c r="D62">
        <f t="shared" ref="D62:D71" si="33">B62+(2*($C$60-1))</f>
        <v>3073</v>
      </c>
      <c r="E62">
        <v>8.8000000000000007</v>
      </c>
      <c r="F62" s="19">
        <f t="shared" ref="F62:F71" si="34">D62/E62</f>
        <v>349.20454545454544</v>
      </c>
      <c r="G62" s="19">
        <f t="shared" ref="G62:G71" si="35">D62/$E$62</f>
        <v>349.20454545454544</v>
      </c>
      <c r="H62" s="15">
        <f t="shared" ref="H62:H71" si="36">(G62-F62)/F62</f>
        <v>0</v>
      </c>
      <c r="I62">
        <f t="shared" ref="I62:I71" si="37">(((J62-(2*$C$60))-(6*B62))-CEILING(LOG($C$60,2),1))-CEILING(LOG(B62,2),1)</f>
        <v>6</v>
      </c>
      <c r="J62">
        <v>3109</v>
      </c>
      <c r="K62">
        <v>9253</v>
      </c>
      <c r="L62">
        <v>0.33</v>
      </c>
      <c r="M62" s="23">
        <f t="shared" ref="M62:M71" si="38">K62/$C$60</f>
        <v>6.024088541666667</v>
      </c>
      <c r="O62" s="20">
        <f t="shared" ref="O62:O71" si="39">(J62*F62)/1000000</f>
        <v>1.0856769318181818</v>
      </c>
    </row>
    <row r="63" spans="1:15" x14ac:dyDescent="0.2">
      <c r="B63">
        <v>6</v>
      </c>
      <c r="C63">
        <f t="shared" si="32"/>
        <v>256</v>
      </c>
      <c r="D63">
        <f t="shared" si="33"/>
        <v>3076</v>
      </c>
      <c r="E63">
        <v>17.350999999999999</v>
      </c>
      <c r="F63" s="19">
        <f t="shared" si="34"/>
        <v>177.28084836608841</v>
      </c>
      <c r="G63" s="19">
        <f t="shared" si="35"/>
        <v>349.5454545454545</v>
      </c>
      <c r="H63" s="15">
        <f t="shared" si="36"/>
        <v>0.97170454545454521</v>
      </c>
      <c r="I63">
        <f t="shared" si="37"/>
        <v>6</v>
      </c>
      <c r="J63">
        <v>3128</v>
      </c>
      <c r="K63">
        <v>9255</v>
      </c>
      <c r="L63">
        <v>0.33</v>
      </c>
      <c r="M63" s="23">
        <f t="shared" si="38"/>
        <v>6.025390625</v>
      </c>
      <c r="O63" s="20">
        <f t="shared" si="39"/>
        <v>0.55453449368912455</v>
      </c>
    </row>
    <row r="64" spans="1:15" x14ac:dyDescent="0.2">
      <c r="B64">
        <v>12</v>
      </c>
      <c r="C64">
        <f t="shared" si="32"/>
        <v>128</v>
      </c>
      <c r="D64">
        <f t="shared" si="33"/>
        <v>3082</v>
      </c>
      <c r="E64">
        <v>33.487000000000002</v>
      </c>
      <c r="F64" s="19">
        <f t="shared" si="34"/>
        <v>92.035715352226234</v>
      </c>
      <c r="G64" s="19">
        <f t="shared" si="35"/>
        <v>350.22727272727269</v>
      </c>
      <c r="H64" s="15">
        <f t="shared" si="36"/>
        <v>2.8053409090909085</v>
      </c>
      <c r="I64">
        <f t="shared" si="37"/>
        <v>6</v>
      </c>
      <c r="J64">
        <v>3165</v>
      </c>
      <c r="K64">
        <v>9256</v>
      </c>
      <c r="L64">
        <v>0.33</v>
      </c>
      <c r="M64" s="23">
        <f t="shared" si="38"/>
        <v>6.026041666666667</v>
      </c>
      <c r="O64" s="20">
        <f t="shared" si="39"/>
        <v>0.29129303908979604</v>
      </c>
    </row>
    <row r="65" spans="1:15" x14ac:dyDescent="0.2">
      <c r="B65">
        <v>24</v>
      </c>
      <c r="C65">
        <f t="shared" si="32"/>
        <v>64</v>
      </c>
      <c r="D65">
        <f t="shared" si="33"/>
        <v>3094</v>
      </c>
      <c r="E65">
        <v>62.542999999999999</v>
      </c>
      <c r="F65" s="19">
        <f t="shared" si="34"/>
        <v>49.469964664310957</v>
      </c>
      <c r="G65" s="19">
        <f t="shared" si="35"/>
        <v>351.59090909090907</v>
      </c>
      <c r="H65" s="15">
        <f t="shared" si="36"/>
        <v>6.1071590909090894</v>
      </c>
      <c r="I65">
        <f t="shared" si="37"/>
        <v>6</v>
      </c>
      <c r="J65">
        <v>3238</v>
      </c>
      <c r="K65">
        <v>9258</v>
      </c>
      <c r="L65">
        <v>0.34</v>
      </c>
      <c r="M65" s="23">
        <f t="shared" si="38"/>
        <v>6.02734375</v>
      </c>
      <c r="O65" s="20">
        <f t="shared" si="39"/>
        <v>0.16018374558303888</v>
      </c>
    </row>
    <row r="66" spans="1:15" x14ac:dyDescent="0.2">
      <c r="B66">
        <v>48</v>
      </c>
      <c r="C66">
        <f t="shared" si="32"/>
        <v>32</v>
      </c>
      <c r="D66">
        <f t="shared" si="33"/>
        <v>3118</v>
      </c>
      <c r="E66">
        <v>110.467</v>
      </c>
      <c r="F66" s="19">
        <f t="shared" si="34"/>
        <v>28.225623941991728</v>
      </c>
      <c r="G66" s="19">
        <f t="shared" si="35"/>
        <v>354.31818181818181</v>
      </c>
      <c r="H66" s="15">
        <f t="shared" si="36"/>
        <v>11.553068181818182</v>
      </c>
      <c r="I66">
        <f t="shared" si="37"/>
        <v>6</v>
      </c>
      <c r="J66">
        <v>3383</v>
      </c>
      <c r="K66">
        <v>9259</v>
      </c>
      <c r="L66">
        <v>0.35</v>
      </c>
      <c r="M66" s="23">
        <f t="shared" si="38"/>
        <v>6.027994791666667</v>
      </c>
      <c r="O66" s="20">
        <f t="shared" si="39"/>
        <v>9.5487285795758006E-2</v>
      </c>
    </row>
    <row r="67" spans="1:15" x14ac:dyDescent="0.2">
      <c r="A67" s="17"/>
      <c r="B67" s="17">
        <v>96</v>
      </c>
      <c r="C67" s="17">
        <f t="shared" si="32"/>
        <v>16</v>
      </c>
      <c r="D67" s="17">
        <f t="shared" si="33"/>
        <v>3166</v>
      </c>
      <c r="E67" s="17">
        <v>179.083</v>
      </c>
      <c r="F67" s="8">
        <f t="shared" si="34"/>
        <v>17.67895333448736</v>
      </c>
      <c r="G67" s="8">
        <f t="shared" si="35"/>
        <v>359.77272727272725</v>
      </c>
      <c r="H67" s="25">
        <f t="shared" si="36"/>
        <v>19.35034090909091</v>
      </c>
      <c r="I67">
        <f t="shared" si="37"/>
        <v>6</v>
      </c>
      <c r="J67">
        <v>3672</v>
      </c>
      <c r="K67">
        <v>9261</v>
      </c>
      <c r="L67">
        <v>0.37</v>
      </c>
      <c r="M67" s="23">
        <f t="shared" si="38"/>
        <v>6.029296875</v>
      </c>
      <c r="O67" s="20">
        <f t="shared" si="39"/>
        <v>6.4917116644237591E-2</v>
      </c>
    </row>
    <row r="68" spans="1:15" x14ac:dyDescent="0.2">
      <c r="A68" s="17"/>
      <c r="B68" s="17">
        <v>192</v>
      </c>
      <c r="C68" s="17">
        <f t="shared" si="32"/>
        <v>8</v>
      </c>
      <c r="D68" s="17">
        <f t="shared" si="33"/>
        <v>3262</v>
      </c>
      <c r="E68" s="17">
        <v>263.71300000000002</v>
      </c>
      <c r="F68" s="8">
        <f t="shared" si="34"/>
        <v>12.369507760330357</v>
      </c>
      <c r="G68" s="8">
        <f t="shared" si="35"/>
        <v>370.68181818181813</v>
      </c>
      <c r="H68" s="25">
        <f t="shared" si="36"/>
        <v>28.967386363636365</v>
      </c>
      <c r="I68">
        <f t="shared" si="37"/>
        <v>6</v>
      </c>
      <c r="J68">
        <v>4249</v>
      </c>
      <c r="K68">
        <v>9262</v>
      </c>
      <c r="L68">
        <v>0.41</v>
      </c>
      <c r="M68" s="23">
        <f t="shared" si="38"/>
        <v>6.029947916666667</v>
      </c>
      <c r="O68" s="21">
        <f t="shared" si="39"/>
        <v>5.2558038473643688E-2</v>
      </c>
    </row>
    <row r="69" spans="1:15" x14ac:dyDescent="0.2">
      <c r="A69" s="17"/>
      <c r="B69" s="16">
        <v>384</v>
      </c>
      <c r="C69" s="16">
        <f t="shared" si="32"/>
        <v>4</v>
      </c>
      <c r="D69" s="16">
        <f t="shared" si="33"/>
        <v>3454</v>
      </c>
      <c r="E69" s="16">
        <v>350.38</v>
      </c>
      <c r="F69" s="1">
        <f t="shared" si="34"/>
        <v>9.8578685998059257</v>
      </c>
      <c r="G69" s="1">
        <f t="shared" si="35"/>
        <v>392.49999999999994</v>
      </c>
      <c r="H69" s="11">
        <f t="shared" si="36"/>
        <v>38.815909090909081</v>
      </c>
      <c r="I69">
        <f t="shared" si="37"/>
        <v>6</v>
      </c>
      <c r="J69">
        <v>5402</v>
      </c>
      <c r="K69">
        <v>9268</v>
      </c>
      <c r="L69">
        <v>0.55000000000000004</v>
      </c>
      <c r="M69" s="23">
        <f t="shared" si="38"/>
        <v>6.033854166666667</v>
      </c>
      <c r="O69" s="20">
        <f t="shared" si="39"/>
        <v>5.3252206176151611E-2</v>
      </c>
    </row>
    <row r="70" spans="1:15" x14ac:dyDescent="0.2">
      <c r="A70" s="17"/>
      <c r="B70" s="17">
        <v>768</v>
      </c>
      <c r="C70" s="17">
        <f t="shared" si="32"/>
        <v>2</v>
      </c>
      <c r="D70" s="17">
        <f t="shared" si="33"/>
        <v>3838</v>
      </c>
      <c r="E70" s="17">
        <v>350.38499999999999</v>
      </c>
      <c r="F70" s="8">
        <f t="shared" si="34"/>
        <v>10.953665253934957</v>
      </c>
      <c r="G70" s="8">
        <f t="shared" si="35"/>
        <v>436.13636363636363</v>
      </c>
      <c r="H70" s="25">
        <f t="shared" si="36"/>
        <v>38.816477272727269</v>
      </c>
      <c r="I70">
        <f t="shared" si="37"/>
        <v>6</v>
      </c>
      <c r="J70">
        <v>7707</v>
      </c>
      <c r="K70">
        <v>9270</v>
      </c>
      <c r="L70">
        <v>0.64</v>
      </c>
      <c r="M70" s="23">
        <f t="shared" si="38"/>
        <v>6.03515625</v>
      </c>
      <c r="O70" s="20">
        <f t="shared" si="39"/>
        <v>8.4419898112076716E-2</v>
      </c>
    </row>
    <row r="71" spans="1:15" x14ac:dyDescent="0.2">
      <c r="A71" s="17"/>
      <c r="B71" s="17">
        <v>1536</v>
      </c>
      <c r="C71" s="17">
        <f t="shared" si="32"/>
        <v>1</v>
      </c>
      <c r="D71" s="17">
        <f t="shared" si="33"/>
        <v>4606</v>
      </c>
      <c r="E71" s="17">
        <v>350.38499999999999</v>
      </c>
      <c r="F71" s="8">
        <f t="shared" si="34"/>
        <v>13.145539906103286</v>
      </c>
      <c r="G71" s="8">
        <f t="shared" si="35"/>
        <v>523.40909090909088</v>
      </c>
      <c r="H71" s="25">
        <f t="shared" si="36"/>
        <v>38.816477272727269</v>
      </c>
      <c r="I71">
        <f t="shared" si="37"/>
        <v>6</v>
      </c>
      <c r="J71">
        <v>12316</v>
      </c>
      <c r="K71">
        <v>10803</v>
      </c>
      <c r="L71">
        <v>0.76</v>
      </c>
      <c r="M71" s="23">
        <f t="shared" si="38"/>
        <v>7.033203125</v>
      </c>
      <c r="O71" s="20">
        <f t="shared" si="39"/>
        <v>0.16190046948356807</v>
      </c>
    </row>
  </sheetData>
  <mergeCells count="3">
    <mergeCell ref="R37:T37"/>
    <mergeCell ref="Z37:AB37"/>
    <mergeCell ref="V37:X37"/>
  </mergeCells>
  <hyperlinks>
    <hyperlink ref="Q30" r:id="rId1"/>
    <hyperlink ref="Q40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workbookViewId="0">
      <selection activeCell="B2" sqref="B2"/>
    </sheetView>
  </sheetViews>
  <sheetFormatPr defaultColWidth="17.140625" defaultRowHeight="12.75" customHeight="1" x14ac:dyDescent="0.2"/>
  <cols>
    <col min="1" max="1" width="16.85546875" customWidth="1"/>
    <col min="2" max="2" width="15.5703125" customWidth="1"/>
    <col min="3" max="3" width="4.140625" bestFit="1" customWidth="1"/>
    <col min="4" max="4" width="12.42578125" customWidth="1"/>
    <col min="5" max="5" width="11.85546875" customWidth="1"/>
    <col min="6" max="6" width="18.140625" customWidth="1"/>
    <col min="8" max="8" width="9.28515625" bestFit="1" customWidth="1"/>
    <col min="9" max="9" width="6.7109375" customWidth="1"/>
    <col min="10" max="11" width="5" bestFit="1" customWidth="1"/>
    <col min="12" max="12" width="8.140625" customWidth="1"/>
    <col min="13" max="13" width="7.42578125" customWidth="1"/>
    <col min="15" max="15" width="8.7109375" customWidth="1"/>
    <col min="17" max="17" width="10.42578125" bestFit="1" customWidth="1"/>
    <col min="18" max="18" width="5.5703125" bestFit="1" customWidth="1"/>
    <col min="19" max="20" width="6.5703125" bestFit="1" customWidth="1"/>
    <col min="21" max="21" width="5.5703125" bestFit="1" customWidth="1"/>
    <col min="22" max="24" width="6.5703125" bestFit="1" customWidth="1"/>
    <col min="25" max="26" width="7.5703125" bestFit="1" customWidth="1"/>
    <col min="27" max="27" width="6.5703125" bestFit="1" customWidth="1"/>
  </cols>
  <sheetData>
    <row r="1" spans="1:29" ht="12.75" customHeight="1" x14ac:dyDescent="0.2">
      <c r="A1" s="9" t="s">
        <v>0</v>
      </c>
      <c r="B1" t="s">
        <v>1</v>
      </c>
    </row>
    <row r="2" spans="1:29" ht="12.75" customHeight="1" x14ac:dyDescent="0.2">
      <c r="A2" s="9" t="s">
        <v>2</v>
      </c>
      <c r="B2" t="s">
        <v>29</v>
      </c>
    </row>
    <row r="3" spans="1:29" ht="12.75" customHeight="1" x14ac:dyDescent="0.2">
      <c r="A3" s="9" t="s">
        <v>4</v>
      </c>
      <c r="B3" s="2">
        <v>-5</v>
      </c>
      <c r="I3" s="14"/>
    </row>
    <row r="4" spans="1:29" ht="12.75" customHeight="1" x14ac:dyDescent="0.2">
      <c r="A4" s="9" t="s">
        <v>5</v>
      </c>
      <c r="B4" t="s">
        <v>6</v>
      </c>
    </row>
    <row r="5" spans="1:29" ht="12.75" customHeight="1" x14ac:dyDescent="0.2">
      <c r="A5" s="9" t="s">
        <v>7</v>
      </c>
      <c r="B5" t="s">
        <v>8</v>
      </c>
    </row>
    <row r="6" spans="1:29" ht="12.75" customHeight="1" x14ac:dyDescent="0.2">
      <c r="A6" s="9" t="s">
        <v>9</v>
      </c>
      <c r="B6">
        <v>2</v>
      </c>
      <c r="C6" s="9" t="s">
        <v>10</v>
      </c>
      <c r="D6">
        <v>4</v>
      </c>
    </row>
    <row r="8" spans="1:29" ht="12.75" customHeight="1" x14ac:dyDescent="0.2">
      <c r="A8" s="9" t="s">
        <v>11</v>
      </c>
      <c r="B8" s="9" t="s">
        <v>12</v>
      </c>
      <c r="C8">
        <v>256</v>
      </c>
    </row>
    <row r="9" spans="1:29" ht="12.75" customHeight="1" x14ac:dyDescent="0.2">
      <c r="A9" s="9" t="s">
        <v>13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/>
      <c r="O9" s="9" t="s">
        <v>26</v>
      </c>
    </row>
    <row r="10" spans="1:29" ht="12.75" customHeight="1" x14ac:dyDescent="0.2">
      <c r="B10">
        <v>2</v>
      </c>
      <c r="C10">
        <f t="shared" ref="C10:C17" si="0">$C$8/B10</f>
        <v>128</v>
      </c>
      <c r="D10">
        <f t="shared" ref="D10:D17" si="1">B10+(2*($C$8-1))</f>
        <v>512</v>
      </c>
      <c r="E10">
        <v>5.8449999999999998</v>
      </c>
      <c r="F10" s="19">
        <f t="shared" ref="F10:F17" si="2">D10/E10</f>
        <v>87.596236099230111</v>
      </c>
      <c r="G10" s="19">
        <f t="shared" ref="G10:G17" si="3">D10/$E$10</f>
        <v>87.596236099230111</v>
      </c>
      <c r="H10" s="15">
        <f t="shared" ref="H10:H17" si="4">(G10-F10)/F10</f>
        <v>0</v>
      </c>
      <c r="I10">
        <f t="shared" ref="I10:I17" si="5">((((2*$C$8)+(6*B10))+CEILING(LOG($C$8,2),1))+CEILING(LOG(B10,2),1))+5</f>
        <v>538</v>
      </c>
      <c r="J10">
        <v>538</v>
      </c>
      <c r="K10">
        <v>2070</v>
      </c>
      <c r="L10" t="s">
        <v>30</v>
      </c>
      <c r="M10" s="23">
        <f t="shared" ref="M10:M17" si="6">K10/$C$8</f>
        <v>8.0859375</v>
      </c>
      <c r="O10" s="20">
        <f t="shared" ref="O10:O17" si="7">(J10*F10)/1000000</f>
        <v>4.7126775021385799E-2</v>
      </c>
    </row>
    <row r="11" spans="1:29" ht="12.75" customHeight="1" x14ac:dyDescent="0.2">
      <c r="B11">
        <v>4</v>
      </c>
      <c r="C11">
        <f t="shared" si="0"/>
        <v>64</v>
      </c>
      <c r="D11">
        <f t="shared" si="1"/>
        <v>514</v>
      </c>
      <c r="E11">
        <v>11.356999999999999</v>
      </c>
      <c r="F11" s="19">
        <f t="shared" si="2"/>
        <v>45.258430923659418</v>
      </c>
      <c r="G11" s="19">
        <f t="shared" si="3"/>
        <v>87.938408896492732</v>
      </c>
      <c r="H11" s="15">
        <f t="shared" si="4"/>
        <v>0.94302822925577423</v>
      </c>
      <c r="I11">
        <f t="shared" si="5"/>
        <v>551</v>
      </c>
      <c r="J11">
        <v>551</v>
      </c>
      <c r="K11">
        <v>2071</v>
      </c>
      <c r="L11" t="s">
        <v>30</v>
      </c>
      <c r="M11" s="23">
        <f t="shared" si="6"/>
        <v>8.08984375</v>
      </c>
      <c r="O11" s="20">
        <f t="shared" si="7"/>
        <v>2.493739543893634E-2</v>
      </c>
      <c r="Q11" s="41" t="s">
        <v>32</v>
      </c>
      <c r="R11" s="42">
        <v>256</v>
      </c>
      <c r="S11" s="42"/>
      <c r="T11" s="42"/>
      <c r="U11" s="42">
        <v>512</v>
      </c>
      <c r="V11" s="42"/>
      <c r="W11" s="42"/>
      <c r="X11" s="42"/>
      <c r="Y11" s="43" t="s">
        <v>39</v>
      </c>
      <c r="Z11" s="29"/>
      <c r="AA11" s="30"/>
      <c r="AB11" s="30"/>
      <c r="AC11" s="30"/>
    </row>
    <row r="12" spans="1:29" ht="12.75" customHeight="1" x14ac:dyDescent="0.2">
      <c r="B12">
        <v>8</v>
      </c>
      <c r="C12">
        <f t="shared" si="0"/>
        <v>32</v>
      </c>
      <c r="D12">
        <f t="shared" si="1"/>
        <v>518</v>
      </c>
      <c r="E12">
        <v>21.492999999999999</v>
      </c>
      <c r="F12" s="19">
        <f t="shared" si="2"/>
        <v>24.100870050714189</v>
      </c>
      <c r="G12" s="19">
        <f t="shared" si="3"/>
        <v>88.622754491017972</v>
      </c>
      <c r="H12" s="15">
        <f t="shared" si="4"/>
        <v>2.6771599657827201</v>
      </c>
      <c r="I12">
        <f t="shared" si="5"/>
        <v>576</v>
      </c>
      <c r="J12">
        <v>576</v>
      </c>
      <c r="K12">
        <v>2072</v>
      </c>
      <c r="L12" t="s">
        <v>30</v>
      </c>
      <c r="M12" s="23">
        <f t="shared" si="6"/>
        <v>8.09375</v>
      </c>
      <c r="O12" s="20">
        <f t="shared" si="7"/>
        <v>1.3882101149211372E-2</v>
      </c>
      <c r="Q12" s="31" t="s">
        <v>37</v>
      </c>
      <c r="R12" s="31">
        <v>32</v>
      </c>
      <c r="S12" s="31">
        <v>8</v>
      </c>
      <c r="T12" s="31">
        <v>2</v>
      </c>
      <c r="U12" s="31">
        <v>64</v>
      </c>
      <c r="V12" s="31">
        <v>32</v>
      </c>
      <c r="W12" s="31">
        <v>8</v>
      </c>
      <c r="X12" s="31">
        <v>2</v>
      </c>
      <c r="Y12" s="35" t="s">
        <v>39</v>
      </c>
      <c r="Z12" s="29"/>
      <c r="AA12" s="29"/>
      <c r="AB12" s="29"/>
      <c r="AC12" s="29"/>
    </row>
    <row r="13" spans="1:29" ht="12.75" customHeight="1" x14ac:dyDescent="0.2">
      <c r="B13">
        <v>16</v>
      </c>
      <c r="C13">
        <f t="shared" si="0"/>
        <v>16</v>
      </c>
      <c r="D13">
        <f t="shared" si="1"/>
        <v>526</v>
      </c>
      <c r="E13">
        <v>39.354999999999997</v>
      </c>
      <c r="F13" s="19">
        <f t="shared" si="2"/>
        <v>13.365518993774616</v>
      </c>
      <c r="G13" s="19">
        <f t="shared" si="3"/>
        <v>89.991445680068438</v>
      </c>
      <c r="H13" s="15">
        <f t="shared" si="4"/>
        <v>5.7331052181351581</v>
      </c>
      <c r="I13">
        <f t="shared" si="5"/>
        <v>625</v>
      </c>
      <c r="J13">
        <v>625</v>
      </c>
      <c r="K13">
        <v>2073</v>
      </c>
      <c r="L13" t="s">
        <v>30</v>
      </c>
      <c r="M13" s="23">
        <f t="shared" si="6"/>
        <v>8.09765625</v>
      </c>
      <c r="O13" s="20">
        <f t="shared" si="7"/>
        <v>8.3534493711091354E-3</v>
      </c>
      <c r="Q13" s="29" t="s">
        <v>33</v>
      </c>
      <c r="R13" s="39">
        <v>21.492999999999999</v>
      </c>
      <c r="S13" s="39">
        <v>69.298000000000002</v>
      </c>
      <c r="T13" s="39">
        <v>127.316</v>
      </c>
      <c r="U13" s="39">
        <v>11.356999999999999</v>
      </c>
      <c r="V13" s="39">
        <v>21.492999999999999</v>
      </c>
      <c r="W13" s="39">
        <v>69.298000000000002</v>
      </c>
      <c r="X13" s="39">
        <v>127.316</v>
      </c>
      <c r="Y13" s="44" t="s">
        <v>40</v>
      </c>
      <c r="Z13" s="29"/>
      <c r="AA13" s="29"/>
      <c r="AB13" s="39"/>
      <c r="AC13" s="40"/>
    </row>
    <row r="14" spans="1:29" ht="12.75" customHeight="1" x14ac:dyDescent="0.2">
      <c r="B14">
        <v>32</v>
      </c>
      <c r="C14">
        <f t="shared" si="0"/>
        <v>8</v>
      </c>
      <c r="D14">
        <f t="shared" si="1"/>
        <v>542</v>
      </c>
      <c r="E14">
        <v>69.298000000000002</v>
      </c>
      <c r="F14" s="19">
        <f t="shared" si="2"/>
        <v>7.8212935438252185</v>
      </c>
      <c r="G14" s="19">
        <f t="shared" si="3"/>
        <v>92.728828058169384</v>
      </c>
      <c r="H14" s="15">
        <f t="shared" si="4"/>
        <v>10.85594525235244</v>
      </c>
      <c r="I14">
        <f t="shared" si="5"/>
        <v>722</v>
      </c>
      <c r="J14">
        <v>722</v>
      </c>
      <c r="K14">
        <v>2074</v>
      </c>
      <c r="L14" t="s">
        <v>30</v>
      </c>
      <c r="M14" s="23">
        <f t="shared" si="6"/>
        <v>8.1015625</v>
      </c>
      <c r="O14" s="20">
        <f t="shared" si="7"/>
        <v>5.646973938641808E-3</v>
      </c>
      <c r="Q14" s="45" t="s">
        <v>34</v>
      </c>
      <c r="R14" s="29">
        <v>24.1</v>
      </c>
      <c r="S14" s="29">
        <v>7.82</v>
      </c>
      <c r="T14" s="29">
        <v>5.01</v>
      </c>
      <c r="U14" s="29">
        <v>90.69</v>
      </c>
      <c r="V14" s="29">
        <v>48.29</v>
      </c>
      <c r="W14" s="29">
        <v>15.67</v>
      </c>
      <c r="X14" s="29">
        <v>10.039999999999999</v>
      </c>
      <c r="Y14" s="44" t="s">
        <v>41</v>
      </c>
      <c r="Z14" s="29"/>
      <c r="AA14" s="29"/>
      <c r="AB14" s="29"/>
      <c r="AC14" s="29"/>
    </row>
    <row r="15" spans="1:29" ht="12.75" customHeight="1" x14ac:dyDescent="0.2">
      <c r="B15">
        <v>64</v>
      </c>
      <c r="C15">
        <f t="shared" si="0"/>
        <v>4</v>
      </c>
      <c r="D15">
        <f t="shared" si="1"/>
        <v>574</v>
      </c>
      <c r="E15">
        <v>93.777000000000001</v>
      </c>
      <c r="F15" s="19">
        <f t="shared" si="2"/>
        <v>6.1209038463589156</v>
      </c>
      <c r="G15" s="19">
        <f t="shared" si="3"/>
        <v>98.203592814371262</v>
      </c>
      <c r="H15" s="15">
        <f t="shared" si="4"/>
        <v>15.043969204448247</v>
      </c>
      <c r="I15">
        <f t="shared" si="5"/>
        <v>915</v>
      </c>
      <c r="J15">
        <v>915</v>
      </c>
      <c r="K15">
        <v>2077</v>
      </c>
      <c r="L15" t="s">
        <v>30</v>
      </c>
      <c r="M15" s="23">
        <f t="shared" si="6"/>
        <v>8.11328125</v>
      </c>
      <c r="O15" s="21">
        <f t="shared" si="7"/>
        <v>5.6006270194184082E-3</v>
      </c>
      <c r="Q15" s="46" t="s">
        <v>38</v>
      </c>
      <c r="R15" s="29">
        <v>518</v>
      </c>
      <c r="S15" s="29">
        <v>542</v>
      </c>
      <c r="T15" s="29">
        <v>638</v>
      </c>
      <c r="U15" s="29">
        <v>1030</v>
      </c>
      <c r="V15" s="29">
        <v>1038</v>
      </c>
      <c r="W15" s="29">
        <v>1086</v>
      </c>
      <c r="X15" s="29">
        <v>1278</v>
      </c>
      <c r="Y15" s="44" t="s">
        <v>42</v>
      </c>
      <c r="Z15" s="29"/>
      <c r="AA15" s="29"/>
      <c r="AB15" s="29"/>
      <c r="AC15" s="29"/>
    </row>
    <row r="16" spans="1:29" ht="12.75" customHeight="1" x14ac:dyDescent="0.2">
      <c r="B16" s="16">
        <v>128</v>
      </c>
      <c r="C16" s="16">
        <f t="shared" si="0"/>
        <v>2</v>
      </c>
      <c r="D16" s="16">
        <f t="shared" si="1"/>
        <v>638</v>
      </c>
      <c r="E16" s="16">
        <v>127.316</v>
      </c>
      <c r="F16" s="1">
        <f t="shared" si="2"/>
        <v>5.0111533507178985</v>
      </c>
      <c r="G16" s="1">
        <f t="shared" si="3"/>
        <v>109.15312232677502</v>
      </c>
      <c r="H16" s="11">
        <f t="shared" si="4"/>
        <v>20.782035928143713</v>
      </c>
      <c r="I16">
        <f t="shared" si="5"/>
        <v>1300</v>
      </c>
      <c r="J16">
        <v>1300</v>
      </c>
      <c r="K16">
        <v>2079</v>
      </c>
      <c r="L16" t="s">
        <v>30</v>
      </c>
      <c r="M16" s="23">
        <f t="shared" si="6"/>
        <v>8.12109375</v>
      </c>
      <c r="O16" s="20">
        <f t="shared" si="7"/>
        <v>6.5144993559332681E-3</v>
      </c>
      <c r="Q16" s="47" t="s">
        <v>43</v>
      </c>
      <c r="R16" s="29"/>
      <c r="S16" s="29"/>
      <c r="T16" s="29"/>
      <c r="U16" s="29"/>
      <c r="V16" s="29"/>
      <c r="W16" s="29"/>
      <c r="X16" s="29"/>
      <c r="Y16" s="36"/>
      <c r="Z16" s="29"/>
      <c r="AA16" s="29"/>
      <c r="AB16" s="29"/>
      <c r="AC16" s="29"/>
    </row>
    <row r="17" spans="1:29" ht="12.75" customHeight="1" x14ac:dyDescent="0.2">
      <c r="B17">
        <v>256</v>
      </c>
      <c r="C17">
        <f t="shared" si="0"/>
        <v>1</v>
      </c>
      <c r="D17">
        <f t="shared" si="1"/>
        <v>766</v>
      </c>
      <c r="E17">
        <v>152.53899999999999</v>
      </c>
      <c r="F17" s="19">
        <f t="shared" si="2"/>
        <v>5.0216665901834947</v>
      </c>
      <c r="G17" s="19">
        <f t="shared" si="3"/>
        <v>131.05218135158256</v>
      </c>
      <c r="H17" s="15">
        <f t="shared" si="4"/>
        <v>25.097348160821213</v>
      </c>
      <c r="I17">
        <f t="shared" si="5"/>
        <v>2069</v>
      </c>
      <c r="J17">
        <v>2069</v>
      </c>
      <c r="K17">
        <v>2082</v>
      </c>
      <c r="L17" t="s">
        <v>30</v>
      </c>
      <c r="M17" s="23">
        <f t="shared" si="6"/>
        <v>8.1328125</v>
      </c>
      <c r="O17" s="20">
        <f t="shared" si="7"/>
        <v>1.0389828175089651E-2</v>
      </c>
      <c r="Q17" s="29" t="s">
        <v>35</v>
      </c>
      <c r="R17" s="29">
        <v>576</v>
      </c>
      <c r="S17" s="29">
        <v>722</v>
      </c>
      <c r="T17" s="29">
        <v>1300</v>
      </c>
      <c r="U17" s="29">
        <v>1089</v>
      </c>
      <c r="V17" s="29">
        <v>1138</v>
      </c>
      <c r="W17" s="29">
        <v>1428</v>
      </c>
      <c r="X17" s="29">
        <v>2582</v>
      </c>
      <c r="Y17" s="36"/>
      <c r="Z17" s="29"/>
      <c r="AA17" s="29"/>
      <c r="AB17" s="29"/>
      <c r="AC17" s="29"/>
    </row>
    <row r="18" spans="1:29" ht="12.75" customHeight="1" x14ac:dyDescent="0.2">
      <c r="F18" s="19"/>
      <c r="G18" s="19"/>
      <c r="H18" s="15"/>
      <c r="M18" s="23"/>
      <c r="O18" s="20"/>
      <c r="Q18" s="31" t="s">
        <v>36</v>
      </c>
      <c r="R18" s="31">
        <v>2072</v>
      </c>
      <c r="S18" s="31">
        <v>2074</v>
      </c>
      <c r="T18" s="31">
        <v>2079</v>
      </c>
      <c r="U18" s="31">
        <v>4124</v>
      </c>
      <c r="V18" s="31">
        <v>4126</v>
      </c>
      <c r="W18" s="31">
        <v>4128</v>
      </c>
      <c r="X18" s="31">
        <v>4135</v>
      </c>
      <c r="Y18" s="37"/>
      <c r="Z18" s="29"/>
      <c r="AA18" s="29"/>
      <c r="AB18" s="29"/>
      <c r="AC18" s="29"/>
    </row>
    <row r="19" spans="1:29" ht="12.75" customHeight="1" x14ac:dyDescent="0.2">
      <c r="A19" s="9" t="s">
        <v>11</v>
      </c>
      <c r="B19" s="9" t="s">
        <v>12</v>
      </c>
      <c r="C19">
        <v>512</v>
      </c>
    </row>
    <row r="20" spans="1:29" ht="12.75" customHeight="1" x14ac:dyDescent="0.2">
      <c r="A20" s="9" t="s">
        <v>13</v>
      </c>
      <c r="B20" s="9" t="s">
        <v>14</v>
      </c>
      <c r="C20" s="9" t="s">
        <v>15</v>
      </c>
      <c r="D20" s="9" t="s">
        <v>16</v>
      </c>
      <c r="E20" s="9" t="s">
        <v>17</v>
      </c>
      <c r="F20" s="9" t="s">
        <v>18</v>
      </c>
      <c r="G20" s="9" t="s">
        <v>19</v>
      </c>
      <c r="H20" s="9" t="s">
        <v>20</v>
      </c>
      <c r="I20" s="9" t="s">
        <v>21</v>
      </c>
      <c r="J20" s="9" t="s">
        <v>22</v>
      </c>
      <c r="K20" s="9" t="s">
        <v>23</v>
      </c>
      <c r="L20" s="9" t="s">
        <v>24</v>
      </c>
      <c r="M20" s="9" t="s">
        <v>25</v>
      </c>
      <c r="N20" s="9"/>
      <c r="O20" s="9" t="s">
        <v>26</v>
      </c>
    </row>
    <row r="21" spans="1:29" ht="12.75" customHeight="1" x14ac:dyDescent="0.2">
      <c r="B21">
        <v>2</v>
      </c>
      <c r="C21">
        <f t="shared" ref="C21:C29" si="8">$C$19/B21</f>
        <v>256</v>
      </c>
      <c r="D21">
        <f t="shared" ref="D21:D29" si="9">B21+(2*($C$19-1))</f>
        <v>1024</v>
      </c>
      <c r="E21">
        <v>2.9660000000000002</v>
      </c>
      <c r="F21" s="19">
        <f t="shared" ref="F21:F29" si="10">D21/E21</f>
        <v>345.24612272420768</v>
      </c>
      <c r="G21" s="19">
        <f t="shared" ref="G21:G29" si="11">D21/$E$21</f>
        <v>345.24612272420768</v>
      </c>
      <c r="H21" s="15">
        <f t="shared" ref="H21:H29" si="12">(G21-F21)/F21</f>
        <v>0</v>
      </c>
      <c r="I21">
        <f t="shared" ref="I21:I29" si="13">((((2*$C$19)+(6*B21))+CEILING(LOG($C$19,2),1))+CEILING(LOG(B21,2),1))+5</f>
        <v>1051</v>
      </c>
      <c r="J21">
        <v>1052</v>
      </c>
      <c r="K21">
        <v>4122</v>
      </c>
      <c r="L21" t="s">
        <v>30</v>
      </c>
      <c r="M21" s="23">
        <f t="shared" ref="M21:M29" si="14">K21/$C$19</f>
        <v>8.05078125</v>
      </c>
      <c r="O21" s="20">
        <f t="shared" ref="O21:O29" si="15">(J21*F21)/1000000</f>
        <v>0.36319892110586649</v>
      </c>
    </row>
    <row r="22" spans="1:29" ht="12.75" customHeight="1" x14ac:dyDescent="0.2">
      <c r="B22">
        <v>4</v>
      </c>
      <c r="C22">
        <f t="shared" si="8"/>
        <v>128</v>
      </c>
      <c r="D22">
        <f t="shared" si="9"/>
        <v>1026</v>
      </c>
      <c r="E22">
        <v>5.8449999999999998</v>
      </c>
      <c r="F22" s="19">
        <f t="shared" si="10"/>
        <v>175.53464499572286</v>
      </c>
      <c r="G22" s="19">
        <f t="shared" si="11"/>
        <v>345.92043155765339</v>
      </c>
      <c r="H22" s="15">
        <f t="shared" si="12"/>
        <v>0.97066756574511093</v>
      </c>
      <c r="I22">
        <f t="shared" si="13"/>
        <v>1064</v>
      </c>
      <c r="J22">
        <v>1064</v>
      </c>
      <c r="K22">
        <v>4123</v>
      </c>
      <c r="L22" t="s">
        <v>30</v>
      </c>
      <c r="M22" s="23">
        <f t="shared" si="14"/>
        <v>8.052734375</v>
      </c>
      <c r="O22" s="20">
        <f t="shared" si="15"/>
        <v>0.18676886227544912</v>
      </c>
    </row>
    <row r="23" spans="1:29" ht="12.75" customHeight="1" x14ac:dyDescent="0.2">
      <c r="B23">
        <v>8</v>
      </c>
      <c r="C23">
        <f t="shared" si="8"/>
        <v>64</v>
      </c>
      <c r="D23">
        <f t="shared" si="9"/>
        <v>1030</v>
      </c>
      <c r="E23">
        <v>11.356999999999999</v>
      </c>
      <c r="F23" s="19">
        <f t="shared" si="10"/>
        <v>90.692964691379771</v>
      </c>
      <c r="G23" s="19">
        <f t="shared" si="11"/>
        <v>347.2690492245448</v>
      </c>
      <c r="H23" s="15">
        <f t="shared" si="12"/>
        <v>2.8290627107215101</v>
      </c>
      <c r="I23">
        <f t="shared" si="13"/>
        <v>1089</v>
      </c>
      <c r="J23">
        <v>1089</v>
      </c>
      <c r="K23">
        <v>4124</v>
      </c>
      <c r="L23" t="s">
        <v>30</v>
      </c>
      <c r="M23" s="23">
        <f t="shared" si="14"/>
        <v>8.0546875</v>
      </c>
      <c r="O23" s="20">
        <f t="shared" si="15"/>
        <v>9.876463854891257E-2</v>
      </c>
    </row>
    <row r="24" spans="1:29" ht="12.75" customHeight="1" x14ac:dyDescent="0.2">
      <c r="B24">
        <v>16</v>
      </c>
      <c r="C24">
        <f t="shared" si="8"/>
        <v>32</v>
      </c>
      <c r="D24">
        <f t="shared" si="9"/>
        <v>1038</v>
      </c>
      <c r="E24">
        <v>21.492999999999999</v>
      </c>
      <c r="F24" s="19">
        <f t="shared" si="10"/>
        <v>48.294793653747732</v>
      </c>
      <c r="G24" s="19">
        <f t="shared" si="11"/>
        <v>349.96628455832769</v>
      </c>
      <c r="H24" s="15">
        <f t="shared" si="12"/>
        <v>6.2464598786244094</v>
      </c>
      <c r="I24">
        <f t="shared" si="13"/>
        <v>1138</v>
      </c>
      <c r="J24">
        <v>1138</v>
      </c>
      <c r="K24">
        <v>4126</v>
      </c>
      <c r="L24" t="s">
        <v>30</v>
      </c>
      <c r="M24" s="23">
        <f t="shared" si="14"/>
        <v>8.05859375</v>
      </c>
      <c r="O24" s="20">
        <f t="shared" si="15"/>
        <v>5.4959475177964914E-2</v>
      </c>
    </row>
    <row r="25" spans="1:29" ht="12.75" customHeight="1" x14ac:dyDescent="0.2">
      <c r="B25">
        <v>32</v>
      </c>
      <c r="C25">
        <f t="shared" si="8"/>
        <v>16</v>
      </c>
      <c r="D25">
        <f t="shared" si="9"/>
        <v>1054</v>
      </c>
      <c r="E25">
        <v>39.354999999999997</v>
      </c>
      <c r="F25" s="19">
        <f t="shared" si="10"/>
        <v>26.781857451403891</v>
      </c>
      <c r="G25" s="19">
        <f t="shared" si="11"/>
        <v>355.36075522589346</v>
      </c>
      <c r="H25" s="15">
        <f t="shared" si="12"/>
        <v>12.268712070128117</v>
      </c>
      <c r="I25">
        <f t="shared" si="13"/>
        <v>1235</v>
      </c>
      <c r="J25">
        <v>1235</v>
      </c>
      <c r="K25">
        <v>4126</v>
      </c>
      <c r="L25" t="s">
        <v>30</v>
      </c>
      <c r="M25" s="23">
        <f t="shared" si="14"/>
        <v>8.05859375</v>
      </c>
      <c r="O25" s="20">
        <f t="shared" si="15"/>
        <v>3.3075593952483801E-2</v>
      </c>
    </row>
    <row r="26" spans="1:29" ht="12.75" customHeight="1" x14ac:dyDescent="0.2">
      <c r="B26">
        <v>64</v>
      </c>
      <c r="C26">
        <f t="shared" si="8"/>
        <v>8</v>
      </c>
      <c r="D26">
        <f t="shared" si="9"/>
        <v>1086</v>
      </c>
      <c r="E26">
        <v>69.298000000000002</v>
      </c>
      <c r="F26" s="19">
        <f t="shared" si="10"/>
        <v>15.67144794943577</v>
      </c>
      <c r="G26" s="19">
        <f t="shared" si="11"/>
        <v>366.14969656102494</v>
      </c>
      <c r="H26" s="15">
        <f t="shared" si="12"/>
        <v>22.364126770060686</v>
      </c>
      <c r="I26">
        <f t="shared" si="13"/>
        <v>1428</v>
      </c>
      <c r="J26">
        <v>1428</v>
      </c>
      <c r="K26">
        <v>4128</v>
      </c>
      <c r="L26" t="s">
        <v>30</v>
      </c>
      <c r="M26" s="23">
        <f t="shared" si="14"/>
        <v>8.0625</v>
      </c>
      <c r="O26" s="21">
        <f t="shared" si="15"/>
        <v>2.237882767179428E-2</v>
      </c>
    </row>
    <row r="27" spans="1:29" ht="12.75" customHeight="1" x14ac:dyDescent="0.2">
      <c r="B27">
        <v>128</v>
      </c>
      <c r="C27">
        <f t="shared" si="8"/>
        <v>4</v>
      </c>
      <c r="D27">
        <f t="shared" si="9"/>
        <v>1150</v>
      </c>
      <c r="E27">
        <v>93.777000000000001</v>
      </c>
      <c r="F27" s="19">
        <f t="shared" si="10"/>
        <v>12.263134883820126</v>
      </c>
      <c r="G27" s="19">
        <f t="shared" si="11"/>
        <v>387.7275792312879</v>
      </c>
      <c r="H27" s="15">
        <f t="shared" si="12"/>
        <v>30.617329737019556</v>
      </c>
      <c r="I27">
        <f t="shared" si="13"/>
        <v>1813</v>
      </c>
      <c r="J27">
        <v>1813</v>
      </c>
      <c r="K27">
        <v>4131</v>
      </c>
      <c r="L27" t="s">
        <v>30</v>
      </c>
      <c r="M27" s="23">
        <f t="shared" si="14"/>
        <v>8.068359375</v>
      </c>
      <c r="O27" s="20">
        <f t="shared" si="15"/>
        <v>2.2233063544365887E-2</v>
      </c>
    </row>
    <row r="28" spans="1:29" ht="12.75" customHeight="1" x14ac:dyDescent="0.2">
      <c r="B28" s="12">
        <v>256</v>
      </c>
      <c r="C28" s="16">
        <f t="shared" si="8"/>
        <v>2</v>
      </c>
      <c r="D28" s="16">
        <f t="shared" si="9"/>
        <v>1278</v>
      </c>
      <c r="E28" s="12">
        <v>127.316</v>
      </c>
      <c r="F28" s="24">
        <f t="shared" si="10"/>
        <v>10.038015646108894</v>
      </c>
      <c r="G28" s="1">
        <f t="shared" si="11"/>
        <v>430.88334457181384</v>
      </c>
      <c r="H28" s="18">
        <f t="shared" si="12"/>
        <v>41.925151719487523</v>
      </c>
      <c r="I28">
        <f t="shared" si="13"/>
        <v>2582</v>
      </c>
      <c r="J28">
        <v>2582</v>
      </c>
      <c r="K28">
        <v>4135</v>
      </c>
      <c r="L28" t="s">
        <v>30</v>
      </c>
      <c r="M28" s="23">
        <f t="shared" si="14"/>
        <v>8.076171875</v>
      </c>
      <c r="O28" s="20">
        <f t="shared" si="15"/>
        <v>2.5918156398253168E-2</v>
      </c>
    </row>
    <row r="29" spans="1:29" ht="12.75" customHeight="1" x14ac:dyDescent="0.2">
      <c r="B29">
        <v>512</v>
      </c>
      <c r="C29">
        <f t="shared" si="8"/>
        <v>1</v>
      </c>
      <c r="D29">
        <f t="shared" si="9"/>
        <v>1534</v>
      </c>
      <c r="E29">
        <v>146.672</v>
      </c>
      <c r="F29" s="19">
        <f t="shared" si="10"/>
        <v>10.458710592342097</v>
      </c>
      <c r="G29" s="19">
        <f t="shared" si="11"/>
        <v>517.19487525286581</v>
      </c>
      <c r="H29" s="15">
        <f t="shared" si="12"/>
        <v>48.451112609575183</v>
      </c>
      <c r="I29">
        <f t="shared" si="13"/>
        <v>4119</v>
      </c>
      <c r="J29">
        <v>4119</v>
      </c>
      <c r="K29">
        <v>4139</v>
      </c>
      <c r="L29" t="s">
        <v>30</v>
      </c>
      <c r="M29" s="23">
        <f t="shared" si="14"/>
        <v>8.083984375</v>
      </c>
      <c r="O29" s="20">
        <f t="shared" si="15"/>
        <v>4.3079428929857097E-2</v>
      </c>
    </row>
    <row r="30" spans="1:29" ht="12.75" customHeight="1" x14ac:dyDescent="0.2">
      <c r="F30" s="19"/>
      <c r="G30" s="19"/>
      <c r="H30" s="15"/>
      <c r="M30" s="23"/>
      <c r="O30" s="20"/>
    </row>
    <row r="31" spans="1:29" ht="12.75" customHeight="1" x14ac:dyDescent="0.2">
      <c r="F31" s="19"/>
      <c r="G31" s="19"/>
      <c r="H31" s="15"/>
      <c r="M31" s="23"/>
      <c r="O31" s="20"/>
    </row>
    <row r="32" spans="1:29" ht="12.75" customHeight="1" x14ac:dyDescent="0.2">
      <c r="A32" s="9"/>
      <c r="O32" s="23"/>
    </row>
    <row r="33" spans="1:15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O33" s="9"/>
    </row>
    <row r="34" spans="1:15" ht="12.75" customHeight="1" x14ac:dyDescent="0.2">
      <c r="F34" s="19"/>
      <c r="G34" s="19"/>
      <c r="H34" s="15"/>
      <c r="M34" s="23"/>
      <c r="O34" s="20"/>
    </row>
    <row r="35" spans="1:15" ht="12.75" customHeight="1" x14ac:dyDescent="0.2">
      <c r="F35" s="19"/>
      <c r="G35" s="19"/>
      <c r="H35" s="15"/>
      <c r="M35" s="23"/>
      <c r="O35" s="20"/>
    </row>
    <row r="36" spans="1:15" ht="12.75" customHeight="1" x14ac:dyDescent="0.2">
      <c r="F36" s="19"/>
      <c r="G36" s="19"/>
      <c r="H36" s="15"/>
      <c r="M36" s="23"/>
      <c r="O36" s="20"/>
    </row>
    <row r="37" spans="1:15" ht="12.75" customHeight="1" x14ac:dyDescent="0.2">
      <c r="F37" s="19"/>
      <c r="G37" s="19"/>
      <c r="H37" s="15"/>
      <c r="M37" s="23"/>
      <c r="O37" s="20"/>
    </row>
    <row r="38" spans="1:15" ht="12.75" customHeight="1" x14ac:dyDescent="0.2">
      <c r="F38" s="19"/>
      <c r="G38" s="19"/>
      <c r="H38" s="15"/>
      <c r="M38" s="23"/>
      <c r="O38" s="20"/>
    </row>
    <row r="39" spans="1:15" ht="12.75" customHeight="1" x14ac:dyDescent="0.2">
      <c r="F39" s="19"/>
      <c r="G39" s="19"/>
      <c r="H39" s="15"/>
      <c r="M39" s="23"/>
      <c r="O39" s="20"/>
    </row>
    <row r="40" spans="1:15" ht="12.75" customHeight="1" x14ac:dyDescent="0.2">
      <c r="F40" s="19"/>
      <c r="G40" s="19"/>
      <c r="H40" s="15"/>
      <c r="M40" s="23"/>
      <c r="O40" s="20"/>
    </row>
    <row r="41" spans="1:15" ht="12.75" customHeight="1" x14ac:dyDescent="0.2">
      <c r="F41" s="19"/>
      <c r="G41" s="19"/>
      <c r="H41" s="15"/>
      <c r="M41" s="23"/>
      <c r="O41" s="5"/>
    </row>
    <row r="42" spans="1:15" ht="12.75" customHeight="1" x14ac:dyDescent="0.2">
      <c r="B42" s="7"/>
      <c r="C42" s="7"/>
      <c r="D42" s="7"/>
      <c r="E42" s="7"/>
      <c r="F42" s="1"/>
      <c r="G42" s="3"/>
      <c r="H42" s="4"/>
      <c r="M42" s="23"/>
      <c r="O42" s="20"/>
    </row>
    <row r="43" spans="1:15" ht="12.75" customHeight="1" x14ac:dyDescent="0.2">
      <c r="F43" s="19"/>
      <c r="G43" s="19"/>
      <c r="H43" s="15"/>
      <c r="M43" s="23"/>
      <c r="O43" s="20"/>
    </row>
    <row r="44" spans="1:15" ht="12.75" customHeight="1" x14ac:dyDescent="0.2">
      <c r="F44" s="19"/>
      <c r="G44" s="19"/>
      <c r="H44" s="15"/>
      <c r="M44" s="23"/>
      <c r="O44" s="20"/>
    </row>
    <row r="46" spans="1:15" x14ac:dyDescent="0.2">
      <c r="A46" s="9"/>
      <c r="B46" s="9"/>
    </row>
    <row r="47" spans="1:1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O47" s="9"/>
    </row>
    <row r="48" spans="1:15" x14ac:dyDescent="0.2">
      <c r="F48" s="19"/>
      <c r="G48" s="19"/>
      <c r="H48" s="15"/>
      <c r="M48" s="23"/>
      <c r="O48" s="20"/>
    </row>
    <row r="49" spans="1:15" x14ac:dyDescent="0.2">
      <c r="F49" s="19"/>
      <c r="G49" s="19"/>
      <c r="H49" s="15"/>
      <c r="M49" s="23"/>
      <c r="O49" s="20"/>
    </row>
    <row r="50" spans="1:15" x14ac:dyDescent="0.2">
      <c r="F50" s="19"/>
      <c r="G50" s="19"/>
      <c r="H50" s="15"/>
      <c r="M50" s="23"/>
      <c r="O50" s="20"/>
    </row>
    <row r="51" spans="1:15" x14ac:dyDescent="0.2">
      <c r="F51" s="19"/>
      <c r="G51" s="19"/>
      <c r="H51" s="15"/>
      <c r="M51" s="23"/>
      <c r="O51" s="20"/>
    </row>
    <row r="52" spans="1:15" x14ac:dyDescent="0.2">
      <c r="B52" s="17"/>
      <c r="C52" s="17"/>
      <c r="D52" s="17"/>
      <c r="E52" s="17"/>
      <c r="F52" s="8"/>
      <c r="G52" s="8"/>
      <c r="H52" s="25"/>
      <c r="I52" s="17"/>
      <c r="M52" s="23"/>
      <c r="O52" s="20"/>
    </row>
    <row r="53" spans="1:15" x14ac:dyDescent="0.2">
      <c r="B53" s="17"/>
      <c r="C53" s="17"/>
      <c r="D53" s="17"/>
      <c r="E53" s="17"/>
      <c r="F53" s="8"/>
      <c r="G53" s="8"/>
      <c r="H53" s="25"/>
      <c r="I53" s="17"/>
      <c r="M53" s="23"/>
      <c r="O53" s="20"/>
    </row>
    <row r="54" spans="1:15" x14ac:dyDescent="0.2">
      <c r="B54" s="17"/>
      <c r="C54" s="17"/>
      <c r="D54" s="17"/>
      <c r="E54" s="17"/>
      <c r="F54" s="8"/>
      <c r="G54" s="8"/>
      <c r="H54" s="25"/>
      <c r="I54" s="17"/>
      <c r="M54" s="23"/>
      <c r="O54" s="5"/>
    </row>
    <row r="55" spans="1:15" x14ac:dyDescent="0.2">
      <c r="B55" s="7"/>
      <c r="C55" s="7"/>
      <c r="D55" s="7"/>
      <c r="E55" s="7"/>
      <c r="F55" s="1"/>
      <c r="G55" s="3"/>
      <c r="H55" s="4"/>
      <c r="I55" s="17"/>
      <c r="M55" s="23"/>
      <c r="O55" s="20"/>
    </row>
    <row r="56" spans="1:15" x14ac:dyDescent="0.2">
      <c r="B56" s="17"/>
      <c r="C56" s="17"/>
      <c r="D56" s="17"/>
      <c r="E56" s="17"/>
      <c r="F56" s="8"/>
      <c r="G56" s="8"/>
      <c r="H56" s="25"/>
      <c r="I56" s="17"/>
      <c r="M56" s="23"/>
      <c r="O56" s="20"/>
    </row>
    <row r="57" spans="1:15" x14ac:dyDescent="0.2">
      <c r="B57" s="17"/>
      <c r="C57" s="17"/>
      <c r="D57" s="17"/>
      <c r="E57" s="17"/>
      <c r="F57" s="8"/>
      <c r="G57" s="8"/>
      <c r="H57" s="25"/>
      <c r="I57" s="17"/>
      <c r="M57" s="23"/>
      <c r="O57" s="20"/>
    </row>
    <row r="58" spans="1:15" x14ac:dyDescent="0.2">
      <c r="B58" s="17"/>
      <c r="C58" s="17"/>
      <c r="D58" s="17"/>
      <c r="E58" s="17"/>
      <c r="F58" s="8"/>
      <c r="G58" s="8"/>
      <c r="H58" s="8"/>
      <c r="I58" s="17"/>
    </row>
    <row r="59" spans="1:15" x14ac:dyDescent="0.2">
      <c r="A59" s="9"/>
      <c r="B59" s="9"/>
    </row>
    <row r="60" spans="1:1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O60" s="9"/>
    </row>
    <row r="61" spans="1:15" x14ac:dyDescent="0.2">
      <c r="F61" s="19"/>
      <c r="G61" s="19"/>
      <c r="H61" s="15"/>
      <c r="M61" s="23"/>
      <c r="O61" s="20"/>
    </row>
    <row r="62" spans="1:15" x14ac:dyDescent="0.2">
      <c r="F62" s="19"/>
      <c r="G62" s="19"/>
      <c r="H62" s="15"/>
      <c r="M62" s="23"/>
      <c r="O62" s="20"/>
    </row>
    <row r="63" spans="1:15" x14ac:dyDescent="0.2">
      <c r="F63" s="19"/>
      <c r="G63" s="19"/>
      <c r="H63" s="15"/>
      <c r="M63" s="23"/>
      <c r="O63" s="20"/>
    </row>
    <row r="64" spans="1:15" x14ac:dyDescent="0.2">
      <c r="F64" s="19"/>
      <c r="G64" s="19"/>
      <c r="H64" s="15"/>
      <c r="M64" s="23"/>
      <c r="O64" s="20"/>
    </row>
    <row r="65" spans="1:15" x14ac:dyDescent="0.2">
      <c r="F65" s="19"/>
      <c r="G65" s="19"/>
      <c r="H65" s="15"/>
      <c r="M65" s="23"/>
      <c r="O65" s="20"/>
    </row>
    <row r="66" spans="1:15" x14ac:dyDescent="0.2">
      <c r="A66" s="17"/>
      <c r="B66" s="17"/>
      <c r="C66" s="17"/>
      <c r="D66" s="17"/>
      <c r="E66" s="17"/>
      <c r="F66" s="8"/>
      <c r="G66" s="8"/>
      <c r="H66" s="25"/>
      <c r="M66" s="23"/>
      <c r="O66" s="20"/>
    </row>
    <row r="67" spans="1:15" x14ac:dyDescent="0.2">
      <c r="A67" s="17"/>
      <c r="B67" s="17"/>
      <c r="C67" s="17"/>
      <c r="D67" s="17"/>
      <c r="E67" s="17"/>
      <c r="F67" s="8"/>
      <c r="G67" s="8"/>
      <c r="H67" s="25"/>
      <c r="M67" s="23"/>
      <c r="O67" s="5"/>
    </row>
    <row r="68" spans="1:15" x14ac:dyDescent="0.2">
      <c r="A68" s="17"/>
      <c r="B68" s="16"/>
      <c r="C68" s="16"/>
      <c r="D68" s="16"/>
      <c r="E68" s="16"/>
      <c r="F68" s="1"/>
      <c r="G68" s="1"/>
      <c r="H68" s="11"/>
      <c r="M68" s="23"/>
      <c r="O68" s="20"/>
    </row>
    <row r="69" spans="1:15" x14ac:dyDescent="0.2">
      <c r="A69" s="17"/>
      <c r="B69" s="17"/>
      <c r="C69" s="17"/>
      <c r="D69" s="17"/>
      <c r="E69" s="17"/>
      <c r="F69" s="8"/>
      <c r="G69" s="8"/>
      <c r="H69" s="25"/>
      <c r="M69" s="23"/>
      <c r="O69" s="20"/>
    </row>
    <row r="70" spans="1:15" x14ac:dyDescent="0.2">
      <c r="A70" s="17"/>
      <c r="B70" s="17"/>
      <c r="C70" s="17"/>
      <c r="D70" s="17"/>
      <c r="E70" s="17"/>
      <c r="F70" s="8"/>
      <c r="G70" s="8"/>
      <c r="H70" s="25"/>
      <c r="M70" s="23"/>
      <c r="O70" s="20"/>
    </row>
    <row r="71" spans="1:15" x14ac:dyDescent="0.2">
      <c r="A71" s="17"/>
      <c r="B71" s="17"/>
      <c r="C71" s="17"/>
      <c r="D71" s="17"/>
      <c r="E71" s="17"/>
      <c r="F71" s="8"/>
      <c r="G71" s="8"/>
      <c r="H71" s="8"/>
    </row>
  </sheetData>
  <mergeCells count="3">
    <mergeCell ref="R11:T11"/>
    <mergeCell ref="AA11:AC11"/>
    <mergeCell ref="U11:X11"/>
  </mergeCells>
  <hyperlinks>
    <hyperlink ref="Q1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activeCell="B2" sqref="B2"/>
    </sheetView>
  </sheetViews>
  <sheetFormatPr defaultColWidth="17.140625" defaultRowHeight="12.75" customHeight="1" x14ac:dyDescent="0.2"/>
  <cols>
    <col min="3" max="3" width="5" bestFit="1" customWidth="1"/>
    <col min="4" max="4" width="12.42578125" customWidth="1"/>
    <col min="5" max="5" width="11.85546875" customWidth="1"/>
    <col min="6" max="6" width="18.140625" customWidth="1"/>
    <col min="7" max="7" width="17.42578125" customWidth="1"/>
    <col min="8" max="8" width="9.28515625" bestFit="1" customWidth="1"/>
    <col min="9" max="9" width="6" bestFit="1" customWidth="1"/>
    <col min="10" max="11" width="5" bestFit="1" customWidth="1"/>
    <col min="12" max="12" width="8.28515625" bestFit="1" customWidth="1"/>
    <col min="13" max="13" width="7.42578125" customWidth="1"/>
    <col min="15" max="15" width="8.7109375" customWidth="1"/>
    <col min="17" max="17" width="10.42578125" bestFit="1" customWidth="1"/>
    <col min="18" max="18" width="10.42578125" customWidth="1"/>
    <col min="19" max="19" width="7.5703125" bestFit="1" customWidth="1"/>
    <col min="20" max="21" width="6.5703125" bestFit="1" customWidth="1"/>
    <col min="22" max="23" width="5.5703125" bestFit="1" customWidth="1"/>
    <col min="24" max="25" width="6.5703125" bestFit="1" customWidth="1"/>
    <col min="26" max="26" width="7.5703125" bestFit="1" customWidth="1"/>
  </cols>
  <sheetData>
    <row r="1" spans="1:26" ht="12.75" customHeight="1" x14ac:dyDescent="0.2">
      <c r="A1" s="9" t="s">
        <v>0</v>
      </c>
      <c r="B1" t="s">
        <v>1</v>
      </c>
    </row>
    <row r="2" spans="1:26" ht="12.75" customHeight="1" x14ac:dyDescent="0.2">
      <c r="A2" s="9" t="s">
        <v>2</v>
      </c>
      <c r="B2" t="s">
        <v>31</v>
      </c>
    </row>
    <row r="3" spans="1:26" ht="12.75" customHeight="1" x14ac:dyDescent="0.2">
      <c r="A3" s="9" t="s">
        <v>4</v>
      </c>
      <c r="B3" s="2">
        <v>-11</v>
      </c>
      <c r="I3" s="14"/>
    </row>
    <row r="4" spans="1:26" ht="12.75" customHeight="1" x14ac:dyDescent="0.2">
      <c r="A4" s="9" t="s">
        <v>5</v>
      </c>
      <c r="B4" t="s">
        <v>6</v>
      </c>
    </row>
    <row r="5" spans="1:26" ht="12.75" customHeight="1" x14ac:dyDescent="0.2">
      <c r="A5" s="9" t="s">
        <v>7</v>
      </c>
      <c r="B5" t="s">
        <v>8</v>
      </c>
    </row>
    <row r="6" spans="1:26" ht="12.75" customHeight="1" x14ac:dyDescent="0.2">
      <c r="A6" s="9" t="s">
        <v>9</v>
      </c>
      <c r="B6">
        <v>2</v>
      </c>
      <c r="C6" s="9" t="s">
        <v>10</v>
      </c>
      <c r="D6">
        <v>4</v>
      </c>
      <c r="G6">
        <f>6*6</f>
        <v>36</v>
      </c>
      <c r="H6">
        <f>8*4</f>
        <v>32</v>
      </c>
    </row>
    <row r="8" spans="1:26" ht="12.75" customHeight="1" x14ac:dyDescent="0.2">
      <c r="A8" s="9" t="s">
        <v>11</v>
      </c>
      <c r="B8" s="9" t="s">
        <v>12</v>
      </c>
      <c r="C8">
        <v>512</v>
      </c>
    </row>
    <row r="9" spans="1:26" ht="12.75" customHeight="1" x14ac:dyDescent="0.2">
      <c r="A9" s="9" t="s">
        <v>13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/>
      <c r="O9" s="9" t="s">
        <v>26</v>
      </c>
    </row>
    <row r="10" spans="1:26" ht="12.75" customHeight="1" x14ac:dyDescent="0.2">
      <c r="B10">
        <v>2</v>
      </c>
      <c r="C10">
        <f t="shared" ref="C10:C18" si="0">$C$8/B10</f>
        <v>256</v>
      </c>
      <c r="D10">
        <f t="shared" ref="D10:D18" si="1">B10+(2*($C$8-1))</f>
        <v>1024</v>
      </c>
      <c r="E10">
        <v>5.98</v>
      </c>
      <c r="F10" s="19">
        <f t="shared" ref="F10:F18" si="2">D10/E10</f>
        <v>171.23745819397993</v>
      </c>
      <c r="G10" s="19">
        <f t="shared" ref="G10:G18" si="3">D10/$E$10</f>
        <v>171.23745819397993</v>
      </c>
      <c r="H10" s="15">
        <f t="shared" ref="H10:H18" si="4">(G10-F10)/F10</f>
        <v>0</v>
      </c>
      <c r="I10">
        <f t="shared" ref="I10:I18" si="5">((((2*$C$8)+(6*B10))+CEILING(LOG($C$8,2),1))+CEILING(LOG(B10,2),1))+5</f>
        <v>1051</v>
      </c>
      <c r="J10">
        <v>1052</v>
      </c>
      <c r="K10">
        <v>4122</v>
      </c>
      <c r="L10" t="s">
        <v>30</v>
      </c>
      <c r="M10" s="23">
        <f t="shared" ref="M10:M18" si="6">K10/$C$8</f>
        <v>8.05078125</v>
      </c>
      <c r="O10" s="20">
        <f t="shared" ref="O10:O18" si="7">(J10*F10)/1000000</f>
        <v>0.18014180602006691</v>
      </c>
    </row>
    <row r="11" spans="1:26" ht="12.75" customHeight="1" x14ac:dyDescent="0.2">
      <c r="B11">
        <v>4</v>
      </c>
      <c r="C11">
        <f t="shared" si="0"/>
        <v>128</v>
      </c>
      <c r="D11">
        <f t="shared" si="1"/>
        <v>1026</v>
      </c>
      <c r="E11">
        <v>11.772</v>
      </c>
      <c r="F11" s="19">
        <f t="shared" si="2"/>
        <v>87.155963302752298</v>
      </c>
      <c r="G11" s="19">
        <f t="shared" si="3"/>
        <v>171.57190635451505</v>
      </c>
      <c r="H11" s="15">
        <f t="shared" si="4"/>
        <v>0.96856187290969886</v>
      </c>
      <c r="I11">
        <f t="shared" si="5"/>
        <v>1064</v>
      </c>
      <c r="J11">
        <v>1064</v>
      </c>
      <c r="K11">
        <v>4123</v>
      </c>
      <c r="L11" t="s">
        <v>30</v>
      </c>
      <c r="M11" s="23">
        <f t="shared" si="6"/>
        <v>8.052734375</v>
      </c>
      <c r="O11" s="20">
        <f t="shared" si="7"/>
        <v>9.2733944954128442E-2</v>
      </c>
    </row>
    <row r="12" spans="1:26" ht="12.75" customHeight="1" x14ac:dyDescent="0.2">
      <c r="B12">
        <v>8</v>
      </c>
      <c r="C12">
        <f t="shared" si="0"/>
        <v>64</v>
      </c>
      <c r="D12">
        <f t="shared" si="1"/>
        <v>1030</v>
      </c>
      <c r="E12">
        <v>22.83</v>
      </c>
      <c r="F12" s="19">
        <f t="shared" si="2"/>
        <v>45.116075339465617</v>
      </c>
      <c r="G12" s="19">
        <f t="shared" si="3"/>
        <v>172.24080267558529</v>
      </c>
      <c r="H12" s="15">
        <f t="shared" si="4"/>
        <v>2.8177257525083608</v>
      </c>
      <c r="I12">
        <f t="shared" si="5"/>
        <v>1089</v>
      </c>
      <c r="J12">
        <v>1089</v>
      </c>
      <c r="K12">
        <v>4124</v>
      </c>
      <c r="L12" t="s">
        <v>30</v>
      </c>
      <c r="M12" s="23">
        <f t="shared" si="6"/>
        <v>8.0546875</v>
      </c>
      <c r="O12" s="20">
        <f t="shared" si="7"/>
        <v>4.9131406044678055E-2</v>
      </c>
    </row>
    <row r="13" spans="1:26" ht="12.75" customHeight="1" x14ac:dyDescent="0.2">
      <c r="B13">
        <v>16</v>
      </c>
      <c r="C13">
        <f t="shared" si="0"/>
        <v>32</v>
      </c>
      <c r="D13">
        <f t="shared" si="1"/>
        <v>1038</v>
      </c>
      <c r="E13">
        <v>43.05</v>
      </c>
      <c r="F13" s="19">
        <f t="shared" si="2"/>
        <v>24.111498257839724</v>
      </c>
      <c r="G13" s="19">
        <f t="shared" si="3"/>
        <v>173.57859531772573</v>
      </c>
      <c r="H13" s="15">
        <f t="shared" si="4"/>
        <v>6.1989966555183935</v>
      </c>
      <c r="I13">
        <f t="shared" si="5"/>
        <v>1138</v>
      </c>
      <c r="J13">
        <v>1138</v>
      </c>
      <c r="K13">
        <v>4126</v>
      </c>
      <c r="L13" t="s">
        <v>30</v>
      </c>
      <c r="M13" s="23">
        <f t="shared" si="6"/>
        <v>8.05859375</v>
      </c>
      <c r="O13" s="20">
        <f t="shared" si="7"/>
        <v>2.7438885017421605E-2</v>
      </c>
    </row>
    <row r="14" spans="1:26" ht="12.75" customHeight="1" x14ac:dyDescent="0.2">
      <c r="B14">
        <v>32</v>
      </c>
      <c r="C14">
        <f t="shared" si="0"/>
        <v>16</v>
      </c>
      <c r="D14">
        <f t="shared" si="1"/>
        <v>1054</v>
      </c>
      <c r="E14">
        <v>78.784999999999997</v>
      </c>
      <c r="F14" s="19">
        <f t="shared" si="2"/>
        <v>13.37818112584883</v>
      </c>
      <c r="G14" s="19">
        <f t="shared" si="3"/>
        <v>176.25418060200667</v>
      </c>
      <c r="H14" s="15">
        <f t="shared" si="4"/>
        <v>12.174749163879596</v>
      </c>
      <c r="I14">
        <f t="shared" si="5"/>
        <v>1235</v>
      </c>
      <c r="J14">
        <v>1235</v>
      </c>
      <c r="K14">
        <v>4126</v>
      </c>
      <c r="L14" t="s">
        <v>30</v>
      </c>
      <c r="M14" s="23">
        <f t="shared" si="6"/>
        <v>8.05859375</v>
      </c>
      <c r="O14" s="20">
        <f t="shared" si="7"/>
        <v>1.6522053690423304E-2</v>
      </c>
      <c r="Q14" s="41" t="s">
        <v>32</v>
      </c>
      <c r="R14" s="42">
        <v>512</v>
      </c>
      <c r="S14" s="42"/>
      <c r="T14" s="42"/>
      <c r="U14" s="42"/>
      <c r="V14" s="42">
        <v>1024</v>
      </c>
      <c r="W14" s="42"/>
      <c r="X14" s="42"/>
      <c r="Y14" s="42"/>
      <c r="Z14" s="43" t="s">
        <v>39</v>
      </c>
    </row>
    <row r="15" spans="1:26" ht="12.75" customHeight="1" x14ac:dyDescent="0.2">
      <c r="B15">
        <v>64</v>
      </c>
      <c r="C15">
        <f t="shared" si="0"/>
        <v>8</v>
      </c>
      <c r="D15">
        <f t="shared" si="1"/>
        <v>1086</v>
      </c>
      <c r="E15">
        <v>138.31299999999999</v>
      </c>
      <c r="F15" s="19">
        <f t="shared" si="2"/>
        <v>7.851756523247996</v>
      </c>
      <c r="G15" s="19">
        <f t="shared" si="3"/>
        <v>181.60535117056855</v>
      </c>
      <c r="H15" s="15">
        <f t="shared" si="4"/>
        <v>22.12926421404682</v>
      </c>
      <c r="I15">
        <f t="shared" si="5"/>
        <v>1428</v>
      </c>
      <c r="J15">
        <v>1428</v>
      </c>
      <c r="K15">
        <v>4128</v>
      </c>
      <c r="L15" t="s">
        <v>30</v>
      </c>
      <c r="M15" s="23">
        <f t="shared" si="6"/>
        <v>8.0625</v>
      </c>
      <c r="O15" s="21">
        <f t="shared" si="7"/>
        <v>1.1212308315198139E-2</v>
      </c>
      <c r="Q15" s="31" t="s">
        <v>37</v>
      </c>
      <c r="R15" s="31">
        <v>64</v>
      </c>
      <c r="S15" s="31">
        <v>32</v>
      </c>
      <c r="T15" s="31">
        <v>8</v>
      </c>
      <c r="U15" s="31">
        <v>2</v>
      </c>
      <c r="V15" s="31">
        <v>128</v>
      </c>
      <c r="W15" s="31">
        <v>32</v>
      </c>
      <c r="X15" s="31">
        <v>8</v>
      </c>
      <c r="Y15" s="31">
        <v>2</v>
      </c>
      <c r="Z15" s="35" t="s">
        <v>39</v>
      </c>
    </row>
    <row r="16" spans="1:26" ht="12.75" customHeight="1" x14ac:dyDescent="0.2">
      <c r="B16">
        <v>128</v>
      </c>
      <c r="C16">
        <f t="shared" si="0"/>
        <v>4</v>
      </c>
      <c r="D16">
        <f t="shared" si="1"/>
        <v>1150</v>
      </c>
      <c r="E16">
        <v>185.11699999999999</v>
      </c>
      <c r="F16" s="19">
        <f t="shared" si="2"/>
        <v>6.2122873642075014</v>
      </c>
      <c r="G16" s="19">
        <f t="shared" si="3"/>
        <v>192.30769230769229</v>
      </c>
      <c r="H16" s="15">
        <f t="shared" si="4"/>
        <v>29.956020066889629</v>
      </c>
      <c r="I16">
        <f t="shared" si="5"/>
        <v>1813</v>
      </c>
      <c r="J16">
        <v>1813</v>
      </c>
      <c r="K16">
        <v>4131</v>
      </c>
      <c r="L16" t="s">
        <v>30</v>
      </c>
      <c r="M16" s="23">
        <f t="shared" si="6"/>
        <v>8.068359375</v>
      </c>
      <c r="O16" s="20">
        <f t="shared" si="7"/>
        <v>1.12628769913082E-2</v>
      </c>
      <c r="Q16" s="29" t="s">
        <v>33</v>
      </c>
      <c r="R16" s="29">
        <v>22.83</v>
      </c>
      <c r="S16" s="39">
        <v>43.05</v>
      </c>
      <c r="T16" s="39">
        <v>138.31299999999999</v>
      </c>
      <c r="U16" s="39">
        <v>246.97499999999999</v>
      </c>
      <c r="V16" s="39">
        <v>11.772</v>
      </c>
      <c r="W16" s="39">
        <v>43.05</v>
      </c>
      <c r="X16" s="39">
        <v>138.31299999999999</v>
      </c>
      <c r="Y16" s="39">
        <v>246.97499999999999</v>
      </c>
      <c r="Z16" s="44" t="s">
        <v>40</v>
      </c>
    </row>
    <row r="17" spans="1:26" ht="12.75" customHeight="1" x14ac:dyDescent="0.2">
      <c r="B17">
        <v>256</v>
      </c>
      <c r="C17">
        <f t="shared" si="0"/>
        <v>2</v>
      </c>
      <c r="D17">
        <f t="shared" si="1"/>
        <v>1278</v>
      </c>
      <c r="E17">
        <v>246.97499999999999</v>
      </c>
      <c r="F17" s="19">
        <f t="shared" si="2"/>
        <v>5.174612815062253</v>
      </c>
      <c r="G17" s="19">
        <f t="shared" si="3"/>
        <v>213.7123745819398</v>
      </c>
      <c r="H17" s="15">
        <f t="shared" si="4"/>
        <v>40.300167224080269</v>
      </c>
      <c r="I17">
        <f t="shared" si="5"/>
        <v>2582</v>
      </c>
      <c r="J17">
        <v>2582</v>
      </c>
      <c r="K17">
        <v>4135</v>
      </c>
      <c r="L17" t="s">
        <v>30</v>
      </c>
      <c r="M17" s="23">
        <f t="shared" si="6"/>
        <v>8.076171875</v>
      </c>
      <c r="O17" s="20">
        <f t="shared" si="7"/>
        <v>1.3360850288490737E-2</v>
      </c>
      <c r="Q17" s="45" t="s">
        <v>34</v>
      </c>
      <c r="R17" s="45">
        <v>45.12</v>
      </c>
      <c r="S17" s="29">
        <v>24.11</v>
      </c>
      <c r="T17" s="29">
        <v>7.85</v>
      </c>
      <c r="U17" s="29">
        <v>5.17</v>
      </c>
      <c r="V17" s="29">
        <v>87.5</v>
      </c>
      <c r="W17" s="29">
        <v>24.48</v>
      </c>
      <c r="X17" s="29">
        <v>8.31</v>
      </c>
      <c r="Y17" s="29">
        <v>6.21</v>
      </c>
      <c r="Z17" s="44" t="s">
        <v>41</v>
      </c>
    </row>
    <row r="18" spans="1:26" ht="12.75" customHeight="1" x14ac:dyDescent="0.2">
      <c r="B18">
        <v>512</v>
      </c>
      <c r="C18">
        <f t="shared" si="0"/>
        <v>1</v>
      </c>
      <c r="D18">
        <f t="shared" si="1"/>
        <v>1534</v>
      </c>
      <c r="E18">
        <v>297.70800000000003</v>
      </c>
      <c r="F18" s="19">
        <f t="shared" si="2"/>
        <v>5.152699961035645</v>
      </c>
      <c r="G18" s="19">
        <f t="shared" si="3"/>
        <v>256.52173913043475</v>
      </c>
      <c r="H18" s="15">
        <f t="shared" si="4"/>
        <v>48.783946488294319</v>
      </c>
      <c r="I18">
        <f t="shared" si="5"/>
        <v>4119</v>
      </c>
      <c r="J18">
        <v>4119</v>
      </c>
      <c r="K18">
        <v>4139</v>
      </c>
      <c r="L18" t="s">
        <v>30</v>
      </c>
      <c r="M18" s="23">
        <f t="shared" si="6"/>
        <v>8.083984375</v>
      </c>
      <c r="O18" s="20">
        <f t="shared" si="7"/>
        <v>2.1223971139505821E-2</v>
      </c>
      <c r="Q18" s="46" t="s">
        <v>38</v>
      </c>
      <c r="R18" s="46">
        <v>1030</v>
      </c>
      <c r="S18" s="29">
        <v>1038</v>
      </c>
      <c r="T18" s="29">
        <v>1086</v>
      </c>
      <c r="U18" s="29">
        <v>1278</v>
      </c>
      <c r="V18" s="29">
        <v>1030</v>
      </c>
      <c r="W18" s="29">
        <v>1054</v>
      </c>
      <c r="X18" s="29">
        <v>1150</v>
      </c>
      <c r="Y18" s="29">
        <v>1534</v>
      </c>
      <c r="Z18" s="44" t="s">
        <v>42</v>
      </c>
    </row>
    <row r="19" spans="1:26" ht="12.75" customHeight="1" x14ac:dyDescent="0.2">
      <c r="Q19" s="47" t="s">
        <v>43</v>
      </c>
      <c r="R19" s="47"/>
      <c r="S19" s="29"/>
      <c r="T19" s="29"/>
      <c r="U19" s="29"/>
      <c r="V19" s="29"/>
      <c r="W19" s="29"/>
      <c r="X19" s="29"/>
      <c r="Y19" s="29"/>
      <c r="Z19" s="36"/>
    </row>
    <row r="20" spans="1:26" ht="12.75" customHeight="1" x14ac:dyDescent="0.2">
      <c r="A20" s="9" t="s">
        <v>11</v>
      </c>
      <c r="B20" s="9" t="s">
        <v>12</v>
      </c>
      <c r="C20">
        <v>1024</v>
      </c>
      <c r="Q20" s="29" t="s">
        <v>35</v>
      </c>
      <c r="R20" s="29">
        <v>1089</v>
      </c>
      <c r="S20" s="29">
        <v>1138</v>
      </c>
      <c r="T20" s="29">
        <v>1428</v>
      </c>
      <c r="U20" s="29">
        <v>2582</v>
      </c>
      <c r="V20" s="29">
        <v>2114</v>
      </c>
      <c r="W20" s="29">
        <v>2260</v>
      </c>
      <c r="X20" s="29">
        <v>2838</v>
      </c>
      <c r="Y20" s="29">
        <v>5144</v>
      </c>
      <c r="Z20" s="36"/>
    </row>
    <row r="21" spans="1:26" ht="12.75" customHeight="1" x14ac:dyDescent="0.2">
      <c r="A21" s="9" t="s">
        <v>13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18</v>
      </c>
      <c r="G21" s="9" t="s">
        <v>19</v>
      </c>
      <c r="H21" s="9" t="s">
        <v>20</v>
      </c>
      <c r="I21" s="9" t="s">
        <v>21</v>
      </c>
      <c r="J21" s="9" t="s">
        <v>22</v>
      </c>
      <c r="K21" s="9" t="s">
        <v>23</v>
      </c>
      <c r="L21" s="9" t="s">
        <v>24</v>
      </c>
      <c r="M21" s="9" t="s">
        <v>25</v>
      </c>
      <c r="N21" s="9"/>
      <c r="O21" s="9" t="s">
        <v>26</v>
      </c>
      <c r="Q21" s="31" t="s">
        <v>36</v>
      </c>
      <c r="R21" s="31">
        <v>4124</v>
      </c>
      <c r="S21" s="31">
        <v>4126</v>
      </c>
      <c r="T21" s="31">
        <v>4128</v>
      </c>
      <c r="U21" s="31">
        <v>4135</v>
      </c>
      <c r="V21" s="31">
        <v>8225</v>
      </c>
      <c r="W21" s="31">
        <v>8230</v>
      </c>
      <c r="X21" s="31">
        <v>8234</v>
      </c>
      <c r="Y21" s="31">
        <v>8238</v>
      </c>
      <c r="Z21" s="37"/>
    </row>
    <row r="22" spans="1:26" ht="12.75" customHeight="1" x14ac:dyDescent="0.2">
      <c r="B22">
        <v>2</v>
      </c>
      <c r="C22">
        <f t="shared" ref="C22:C31" si="8">$C$20/B22</f>
        <v>512</v>
      </c>
      <c r="D22">
        <f t="shared" ref="D22:D31" si="9">B22+(2*($C$8-1))</f>
        <v>1024</v>
      </c>
      <c r="E22">
        <v>3.0369999999999999</v>
      </c>
      <c r="F22" s="19">
        <f t="shared" ref="F22:F31" si="10">D22/E22</f>
        <v>337.17484359565361</v>
      </c>
      <c r="G22" s="19">
        <f t="shared" ref="G22:G31" si="11">D22/$E$22</f>
        <v>337.17484359565361</v>
      </c>
      <c r="H22" s="15">
        <f t="shared" ref="H22:H31" si="12">(G22-F22)/F22</f>
        <v>0</v>
      </c>
      <c r="I22">
        <f t="shared" ref="I22:I31" si="13">((((2*$C$20)+(6*B22))+CEILING(LOG($C$20,2),1))+CEILING(LOG(B22,2),1))+5</f>
        <v>2076</v>
      </c>
      <c r="J22">
        <v>2081</v>
      </c>
      <c r="K22">
        <v>8226</v>
      </c>
      <c r="L22" t="s">
        <v>30</v>
      </c>
      <c r="M22" s="23">
        <f t="shared" ref="M22:M31" si="14">K22/$C$20</f>
        <v>8.033203125</v>
      </c>
      <c r="O22" s="20">
        <f t="shared" ref="O22:O31" si="15">(J22*F22)/1000000</f>
        <v>0.70166084952255514</v>
      </c>
    </row>
    <row r="23" spans="1:26" ht="12.75" customHeight="1" x14ac:dyDescent="0.2">
      <c r="B23">
        <v>4</v>
      </c>
      <c r="C23">
        <f t="shared" si="8"/>
        <v>256</v>
      </c>
      <c r="D23">
        <f t="shared" si="9"/>
        <v>1026</v>
      </c>
      <c r="E23">
        <v>5.98</v>
      </c>
      <c r="F23" s="19">
        <f t="shared" si="10"/>
        <v>171.57190635451505</v>
      </c>
      <c r="G23" s="19">
        <f t="shared" si="11"/>
        <v>337.83338821205137</v>
      </c>
      <c r="H23" s="15">
        <f t="shared" si="12"/>
        <v>0.96904840302930528</v>
      </c>
      <c r="I23">
        <f t="shared" si="13"/>
        <v>2089</v>
      </c>
      <c r="J23">
        <v>2092</v>
      </c>
      <c r="K23">
        <v>8224</v>
      </c>
      <c r="L23" t="s">
        <v>30</v>
      </c>
      <c r="M23" s="23">
        <f t="shared" si="14"/>
        <v>8.03125</v>
      </c>
      <c r="O23" s="20">
        <f t="shared" si="15"/>
        <v>0.3589284280936455</v>
      </c>
    </row>
    <row r="24" spans="1:26" ht="12.75" customHeight="1" x14ac:dyDescent="0.2">
      <c r="B24">
        <v>8</v>
      </c>
      <c r="C24">
        <f t="shared" si="8"/>
        <v>128</v>
      </c>
      <c r="D24">
        <f t="shared" si="9"/>
        <v>1030</v>
      </c>
      <c r="E24">
        <v>11.772</v>
      </c>
      <c r="F24" s="19">
        <f t="shared" si="10"/>
        <v>87.495752633367317</v>
      </c>
      <c r="G24" s="19">
        <f t="shared" si="11"/>
        <v>339.1504774448469</v>
      </c>
      <c r="H24" s="15">
        <f t="shared" si="12"/>
        <v>2.8761936121172207</v>
      </c>
      <c r="I24">
        <f t="shared" si="13"/>
        <v>2114</v>
      </c>
      <c r="J24">
        <v>2114</v>
      </c>
      <c r="K24">
        <v>8225</v>
      </c>
      <c r="L24" t="s">
        <v>30</v>
      </c>
      <c r="M24" s="23">
        <f t="shared" si="14"/>
        <v>8.0322265625</v>
      </c>
      <c r="O24" s="20">
        <f t="shared" si="15"/>
        <v>0.18496602106693849</v>
      </c>
    </row>
    <row r="25" spans="1:26" ht="12.75" customHeight="1" x14ac:dyDescent="0.2">
      <c r="B25">
        <v>16</v>
      </c>
      <c r="C25">
        <f t="shared" si="8"/>
        <v>64</v>
      </c>
      <c r="D25">
        <f t="shared" si="9"/>
        <v>1038</v>
      </c>
      <c r="E25">
        <v>22.83</v>
      </c>
      <c r="F25" s="19">
        <f t="shared" si="10"/>
        <v>45.466491458607102</v>
      </c>
      <c r="G25" s="19">
        <f t="shared" si="11"/>
        <v>341.78465591043795</v>
      </c>
      <c r="H25" s="15">
        <f t="shared" si="12"/>
        <v>6.517286796180441</v>
      </c>
      <c r="I25">
        <f t="shared" si="13"/>
        <v>2163</v>
      </c>
      <c r="J25">
        <v>2163</v>
      </c>
      <c r="K25">
        <v>8229</v>
      </c>
      <c r="L25" t="s">
        <v>30</v>
      </c>
      <c r="M25" s="23">
        <f t="shared" si="14"/>
        <v>8.0361328125</v>
      </c>
      <c r="O25" s="20">
        <f t="shared" si="15"/>
        <v>9.8344021024967171E-2</v>
      </c>
    </row>
    <row r="26" spans="1:26" ht="12.75" customHeight="1" x14ac:dyDescent="0.2">
      <c r="B26">
        <v>32</v>
      </c>
      <c r="C26">
        <f t="shared" si="8"/>
        <v>32</v>
      </c>
      <c r="D26">
        <f t="shared" si="9"/>
        <v>1054</v>
      </c>
      <c r="E26">
        <v>43.05</v>
      </c>
      <c r="F26" s="19">
        <f t="shared" si="10"/>
        <v>24.483159117305462</v>
      </c>
      <c r="G26" s="19">
        <f t="shared" si="11"/>
        <v>347.05301284162005</v>
      </c>
      <c r="H26" s="15">
        <f t="shared" si="12"/>
        <v>13.175172867961805</v>
      </c>
      <c r="I26">
        <f t="shared" si="13"/>
        <v>2260</v>
      </c>
      <c r="J26">
        <v>2260</v>
      </c>
      <c r="K26">
        <v>8230</v>
      </c>
      <c r="L26" t="s">
        <v>30</v>
      </c>
      <c r="M26" s="23">
        <f t="shared" si="14"/>
        <v>8.037109375</v>
      </c>
      <c r="O26" s="20">
        <f t="shared" si="15"/>
        <v>5.5331939605110347E-2</v>
      </c>
    </row>
    <row r="27" spans="1:26" ht="12.75" customHeight="1" x14ac:dyDescent="0.2">
      <c r="B27">
        <v>64</v>
      </c>
      <c r="C27">
        <f t="shared" si="8"/>
        <v>16</v>
      </c>
      <c r="D27">
        <f t="shared" si="9"/>
        <v>1086</v>
      </c>
      <c r="E27">
        <v>78.784999999999997</v>
      </c>
      <c r="F27" s="19">
        <f t="shared" si="10"/>
        <v>13.784349812781622</v>
      </c>
      <c r="G27" s="19">
        <f t="shared" si="11"/>
        <v>357.58972670398418</v>
      </c>
      <c r="H27" s="15">
        <f t="shared" si="12"/>
        <v>24.941718801448797</v>
      </c>
      <c r="I27">
        <f t="shared" si="13"/>
        <v>2453</v>
      </c>
      <c r="J27">
        <v>2453</v>
      </c>
      <c r="K27">
        <v>8231</v>
      </c>
      <c r="L27" t="s">
        <v>30</v>
      </c>
      <c r="M27" s="23">
        <f t="shared" si="14"/>
        <v>8.0380859375</v>
      </c>
      <c r="O27" s="10">
        <f t="shared" si="15"/>
        <v>3.3813010090753319E-2</v>
      </c>
    </row>
    <row r="28" spans="1:26" ht="12.75" customHeight="1" x14ac:dyDescent="0.2">
      <c r="B28">
        <v>128</v>
      </c>
      <c r="C28">
        <f t="shared" si="8"/>
        <v>8</v>
      </c>
      <c r="D28">
        <f t="shared" si="9"/>
        <v>1150</v>
      </c>
      <c r="E28">
        <v>138.31299999999999</v>
      </c>
      <c r="F28" s="19">
        <f t="shared" si="10"/>
        <v>8.3144751397193328</v>
      </c>
      <c r="G28" s="19">
        <f t="shared" si="11"/>
        <v>378.66315442871257</v>
      </c>
      <c r="H28" s="15">
        <f t="shared" si="12"/>
        <v>44.542640763911756</v>
      </c>
      <c r="I28">
        <f t="shared" si="13"/>
        <v>2838</v>
      </c>
      <c r="J28">
        <v>2838</v>
      </c>
      <c r="K28">
        <v>8234</v>
      </c>
      <c r="L28" t="s">
        <v>30</v>
      </c>
      <c r="M28" s="23">
        <f t="shared" si="14"/>
        <v>8.041015625</v>
      </c>
      <c r="O28" s="21">
        <f t="shared" si="15"/>
        <v>2.3596480446523467E-2</v>
      </c>
    </row>
    <row r="29" spans="1:26" ht="12.75" customHeight="1" x14ac:dyDescent="0.2">
      <c r="B29" s="6">
        <v>256</v>
      </c>
      <c r="C29" s="6">
        <f t="shared" si="8"/>
        <v>4</v>
      </c>
      <c r="D29" s="6">
        <f t="shared" si="9"/>
        <v>1278</v>
      </c>
      <c r="E29" s="6">
        <v>185.11699999999999</v>
      </c>
      <c r="F29" s="22">
        <f t="shared" si="10"/>
        <v>6.9037419577888581</v>
      </c>
      <c r="G29" s="22">
        <f t="shared" si="11"/>
        <v>420.81000987816924</v>
      </c>
      <c r="H29" s="13">
        <f t="shared" si="12"/>
        <v>59.953901876852157</v>
      </c>
      <c r="I29">
        <f t="shared" si="13"/>
        <v>3607</v>
      </c>
      <c r="J29">
        <v>3607</v>
      </c>
      <c r="K29">
        <v>8234</v>
      </c>
      <c r="L29" t="s">
        <v>30</v>
      </c>
      <c r="M29" s="23">
        <f t="shared" si="14"/>
        <v>8.041015625</v>
      </c>
      <c r="O29" s="20">
        <f t="shared" si="15"/>
        <v>2.4901797241744409E-2</v>
      </c>
    </row>
    <row r="30" spans="1:26" ht="12.75" customHeight="1" x14ac:dyDescent="0.2">
      <c r="B30" s="16">
        <v>512</v>
      </c>
      <c r="C30" s="16">
        <f t="shared" si="8"/>
        <v>2</v>
      </c>
      <c r="D30" s="16">
        <f t="shared" si="9"/>
        <v>1534</v>
      </c>
      <c r="E30" s="16">
        <v>246.97499999999999</v>
      </c>
      <c r="F30" s="1">
        <f t="shared" si="10"/>
        <v>6.2111549751999195</v>
      </c>
      <c r="G30" s="1">
        <f t="shared" si="11"/>
        <v>505.10372077708269</v>
      </c>
      <c r="H30" s="11">
        <f t="shared" si="12"/>
        <v>80.3220283174185</v>
      </c>
      <c r="I30">
        <f t="shared" si="13"/>
        <v>5144</v>
      </c>
      <c r="J30">
        <v>5144</v>
      </c>
      <c r="K30">
        <v>8238</v>
      </c>
      <c r="L30" t="s">
        <v>30</v>
      </c>
      <c r="M30" s="23">
        <f t="shared" si="14"/>
        <v>8.044921875</v>
      </c>
      <c r="O30" s="20">
        <f t="shared" si="15"/>
        <v>3.1950181192428387E-2</v>
      </c>
    </row>
    <row r="31" spans="1:26" ht="12.75" customHeight="1" x14ac:dyDescent="0.2">
      <c r="B31">
        <v>1024</v>
      </c>
      <c r="C31">
        <f t="shared" si="8"/>
        <v>1</v>
      </c>
      <c r="D31">
        <f t="shared" si="9"/>
        <v>2046</v>
      </c>
      <c r="E31">
        <v>288.767</v>
      </c>
      <c r="F31" s="19">
        <f t="shared" si="10"/>
        <v>7.0852971426790461</v>
      </c>
      <c r="G31" s="19">
        <f t="shared" si="11"/>
        <v>673.69114257490946</v>
      </c>
      <c r="H31" s="15">
        <f t="shared" si="12"/>
        <v>94.08297662166612</v>
      </c>
      <c r="I31">
        <f t="shared" si="13"/>
        <v>8217</v>
      </c>
      <c r="J31">
        <v>8127</v>
      </c>
      <c r="K31">
        <v>8244</v>
      </c>
      <c r="L31" t="s">
        <v>30</v>
      </c>
      <c r="M31" s="23">
        <f t="shared" si="14"/>
        <v>8.05078125</v>
      </c>
      <c r="O31" s="20">
        <f t="shared" si="15"/>
        <v>5.7582209878552608E-2</v>
      </c>
    </row>
    <row r="32" spans="1:26" ht="12.75" customHeight="1" x14ac:dyDescent="0.2">
      <c r="A32" s="9"/>
      <c r="B32" s="9"/>
      <c r="O32" s="23"/>
    </row>
    <row r="33" spans="1:15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O33" s="9"/>
    </row>
    <row r="34" spans="1:15" ht="12.75" customHeight="1" x14ac:dyDescent="0.2">
      <c r="F34" s="19"/>
      <c r="G34" s="19"/>
      <c r="H34" s="15"/>
      <c r="M34" s="23"/>
      <c r="O34" s="20"/>
    </row>
    <row r="35" spans="1:15" ht="12.75" customHeight="1" x14ac:dyDescent="0.2">
      <c r="F35" s="19"/>
      <c r="G35" s="19"/>
      <c r="H35" s="15"/>
      <c r="M35" s="23"/>
      <c r="O35" s="20"/>
    </row>
    <row r="36" spans="1:15" ht="12.75" customHeight="1" x14ac:dyDescent="0.2">
      <c r="F36" s="19"/>
      <c r="G36" s="19"/>
      <c r="H36" s="15"/>
      <c r="M36" s="23"/>
      <c r="O36" s="20"/>
    </row>
    <row r="37" spans="1:15" ht="12.75" customHeight="1" x14ac:dyDescent="0.2">
      <c r="F37" s="19"/>
      <c r="G37" s="19"/>
      <c r="H37" s="15"/>
      <c r="M37" s="23"/>
      <c r="O37" s="20"/>
    </row>
    <row r="38" spans="1:15" ht="12.75" customHeight="1" x14ac:dyDescent="0.2">
      <c r="F38" s="19"/>
      <c r="G38" s="19"/>
      <c r="H38" s="15"/>
      <c r="M38" s="23"/>
      <c r="O38" s="20"/>
    </row>
    <row r="39" spans="1:15" ht="12.75" customHeight="1" x14ac:dyDescent="0.2">
      <c r="F39" s="19"/>
      <c r="G39" s="19"/>
      <c r="H39" s="15"/>
      <c r="M39" s="23"/>
      <c r="O39" s="20"/>
    </row>
    <row r="40" spans="1:15" ht="12.75" customHeight="1" x14ac:dyDescent="0.2">
      <c r="F40" s="19"/>
      <c r="G40" s="19"/>
      <c r="H40" s="15"/>
      <c r="M40" s="23"/>
      <c r="O40" s="20"/>
    </row>
    <row r="41" spans="1:15" ht="12.75" customHeight="1" x14ac:dyDescent="0.2">
      <c r="F41" s="19"/>
      <c r="G41" s="19"/>
      <c r="H41" s="15"/>
      <c r="M41" s="23"/>
      <c r="O41" s="5"/>
    </row>
    <row r="42" spans="1:15" ht="12.75" customHeight="1" x14ac:dyDescent="0.2">
      <c r="B42" s="7"/>
      <c r="C42" s="7"/>
      <c r="D42" s="7"/>
      <c r="E42" s="7"/>
      <c r="F42" s="1"/>
      <c r="G42" s="3"/>
      <c r="H42" s="4"/>
      <c r="M42" s="23"/>
      <c r="O42" s="20"/>
    </row>
    <row r="43" spans="1:15" ht="12.75" customHeight="1" x14ac:dyDescent="0.2">
      <c r="F43" s="19"/>
      <c r="G43" s="19"/>
      <c r="H43" s="15"/>
      <c r="M43" s="23"/>
      <c r="O43" s="20"/>
    </row>
    <row r="44" spans="1:15" ht="12.75" customHeight="1" x14ac:dyDescent="0.2">
      <c r="F44" s="19"/>
      <c r="G44" s="19"/>
      <c r="H44" s="15"/>
      <c r="M44" s="23"/>
      <c r="O44" s="20"/>
    </row>
    <row r="46" spans="1:15" x14ac:dyDescent="0.2">
      <c r="A46" s="9"/>
      <c r="B46" s="9"/>
    </row>
    <row r="47" spans="1:1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O47" s="9"/>
    </row>
    <row r="48" spans="1:15" x14ac:dyDescent="0.2">
      <c r="F48" s="19"/>
      <c r="G48" s="19"/>
      <c r="H48" s="15"/>
      <c r="M48" s="23"/>
      <c r="O48" s="20"/>
    </row>
    <row r="49" spans="1:15" x14ac:dyDescent="0.2">
      <c r="F49" s="19"/>
      <c r="G49" s="19"/>
      <c r="H49" s="15"/>
      <c r="M49" s="23"/>
      <c r="O49" s="20"/>
    </row>
    <row r="50" spans="1:15" x14ac:dyDescent="0.2">
      <c r="F50" s="19"/>
      <c r="G50" s="19"/>
      <c r="H50" s="15"/>
      <c r="M50" s="23"/>
      <c r="O50" s="20"/>
    </row>
    <row r="51" spans="1:15" x14ac:dyDescent="0.2">
      <c r="F51" s="19"/>
      <c r="G51" s="19"/>
      <c r="H51" s="15"/>
      <c r="M51" s="23"/>
      <c r="O51" s="20"/>
    </row>
    <row r="52" spans="1:15" x14ac:dyDescent="0.2">
      <c r="B52" s="17"/>
      <c r="C52" s="17"/>
      <c r="D52" s="17"/>
      <c r="E52" s="17"/>
      <c r="F52" s="8"/>
      <c r="G52" s="8"/>
      <c r="H52" s="25"/>
      <c r="I52" s="17"/>
      <c r="M52" s="23"/>
      <c r="O52" s="20"/>
    </row>
    <row r="53" spans="1:15" x14ac:dyDescent="0.2">
      <c r="B53" s="17"/>
      <c r="C53" s="17"/>
      <c r="D53" s="17"/>
      <c r="E53" s="17"/>
      <c r="F53" s="8"/>
      <c r="G53" s="8"/>
      <c r="H53" s="25"/>
      <c r="I53" s="17"/>
      <c r="M53" s="23"/>
      <c r="O53" s="20"/>
    </row>
    <row r="54" spans="1:15" x14ac:dyDescent="0.2">
      <c r="B54" s="17"/>
      <c r="C54" s="17"/>
      <c r="D54" s="17"/>
      <c r="E54" s="17"/>
      <c r="F54" s="8"/>
      <c r="G54" s="8"/>
      <c r="H54" s="25"/>
      <c r="I54" s="17"/>
      <c r="M54" s="23"/>
      <c r="O54" s="5"/>
    </row>
    <row r="55" spans="1:15" x14ac:dyDescent="0.2">
      <c r="B55" s="7"/>
      <c r="C55" s="7"/>
      <c r="D55" s="7"/>
      <c r="E55" s="7"/>
      <c r="F55" s="1"/>
      <c r="G55" s="3"/>
      <c r="H55" s="4"/>
      <c r="I55" s="17"/>
      <c r="M55" s="23"/>
      <c r="O55" s="20"/>
    </row>
    <row r="56" spans="1:15" x14ac:dyDescent="0.2">
      <c r="B56" s="17"/>
      <c r="C56" s="17"/>
      <c r="D56" s="17"/>
      <c r="E56" s="17"/>
      <c r="F56" s="8"/>
      <c r="G56" s="8"/>
      <c r="H56" s="25"/>
      <c r="I56" s="17"/>
      <c r="M56" s="23"/>
      <c r="O56" s="20"/>
    </row>
    <row r="57" spans="1:15" x14ac:dyDescent="0.2">
      <c r="B57" s="17"/>
      <c r="C57" s="17"/>
      <c r="D57" s="17"/>
      <c r="E57" s="17"/>
      <c r="F57" s="8"/>
      <c r="G57" s="8"/>
      <c r="H57" s="25"/>
      <c r="I57" s="17"/>
      <c r="M57" s="23"/>
      <c r="O57" s="20"/>
    </row>
    <row r="58" spans="1:15" x14ac:dyDescent="0.2">
      <c r="B58" s="17"/>
      <c r="C58" s="17"/>
      <c r="D58" s="17"/>
      <c r="E58" s="17"/>
      <c r="F58" s="8"/>
      <c r="G58" s="8"/>
      <c r="H58" s="8"/>
      <c r="I58" s="17"/>
    </row>
    <row r="59" spans="1:15" x14ac:dyDescent="0.2">
      <c r="A59" s="9"/>
      <c r="B59" s="9"/>
    </row>
    <row r="60" spans="1:1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O60" s="9"/>
    </row>
    <row r="61" spans="1:15" x14ac:dyDescent="0.2">
      <c r="F61" s="19"/>
      <c r="G61" s="19"/>
      <c r="H61" s="15"/>
      <c r="M61" s="23"/>
      <c r="O61" s="20"/>
    </row>
    <row r="62" spans="1:15" x14ac:dyDescent="0.2">
      <c r="F62" s="19"/>
      <c r="G62" s="19"/>
      <c r="H62" s="15"/>
      <c r="M62" s="23"/>
      <c r="O62" s="20"/>
    </row>
    <row r="63" spans="1:15" x14ac:dyDescent="0.2">
      <c r="F63" s="19"/>
      <c r="G63" s="19"/>
      <c r="H63" s="15"/>
      <c r="M63" s="23"/>
      <c r="O63" s="20"/>
    </row>
    <row r="64" spans="1:15" x14ac:dyDescent="0.2">
      <c r="F64" s="19"/>
      <c r="G64" s="19"/>
      <c r="H64" s="15"/>
      <c r="M64" s="23"/>
      <c r="O64" s="20"/>
    </row>
    <row r="65" spans="1:15" x14ac:dyDescent="0.2">
      <c r="F65" s="19"/>
      <c r="G65" s="19"/>
      <c r="H65" s="15"/>
      <c r="M65" s="23"/>
      <c r="O65" s="20"/>
    </row>
    <row r="66" spans="1:15" x14ac:dyDescent="0.2">
      <c r="A66" s="17"/>
      <c r="B66" s="17"/>
      <c r="C66" s="17"/>
      <c r="D66" s="17"/>
      <c r="E66" s="17"/>
      <c r="F66" s="8"/>
      <c r="G66" s="8"/>
      <c r="H66" s="25"/>
      <c r="M66" s="23"/>
      <c r="O66" s="20"/>
    </row>
    <row r="67" spans="1:15" x14ac:dyDescent="0.2">
      <c r="A67" s="17"/>
      <c r="B67" s="17"/>
      <c r="C67" s="17"/>
      <c r="D67" s="17"/>
      <c r="E67" s="17"/>
      <c r="F67" s="8"/>
      <c r="G67" s="8"/>
      <c r="H67" s="25"/>
      <c r="M67" s="23"/>
      <c r="O67" s="5"/>
    </row>
    <row r="68" spans="1:15" x14ac:dyDescent="0.2">
      <c r="A68" s="17"/>
      <c r="B68" s="16"/>
      <c r="C68" s="16"/>
      <c r="D68" s="16"/>
      <c r="E68" s="16"/>
      <c r="F68" s="1"/>
      <c r="G68" s="1"/>
      <c r="H68" s="11"/>
      <c r="M68" s="23"/>
      <c r="O68" s="20"/>
    </row>
    <row r="69" spans="1:15" x14ac:dyDescent="0.2">
      <c r="A69" s="17"/>
      <c r="B69" s="17"/>
      <c r="C69" s="17"/>
      <c r="D69" s="17"/>
      <c r="E69" s="17"/>
      <c r="F69" s="8"/>
      <c r="G69" s="8"/>
      <c r="H69" s="25"/>
      <c r="M69" s="23"/>
      <c r="O69" s="20"/>
    </row>
    <row r="70" spans="1:15" x14ac:dyDescent="0.2">
      <c r="A70" s="17"/>
      <c r="B70" s="17"/>
      <c r="C70" s="17"/>
      <c r="D70" s="17"/>
      <c r="E70" s="17"/>
      <c r="F70" s="8"/>
      <c r="G70" s="8"/>
      <c r="H70" s="25"/>
      <c r="M70" s="23"/>
      <c r="O70" s="20"/>
    </row>
    <row r="71" spans="1:15" x14ac:dyDescent="0.2">
      <c r="A71" s="17"/>
      <c r="B71" s="17"/>
      <c r="C71" s="17"/>
      <c r="D71" s="17"/>
      <c r="E71" s="17"/>
      <c r="F71" s="8"/>
      <c r="G71" s="8"/>
      <c r="H71" s="8"/>
    </row>
  </sheetData>
  <mergeCells count="2">
    <mergeCell ref="V14:Y14"/>
    <mergeCell ref="R14:U14"/>
  </mergeCells>
  <hyperlinks>
    <hyperlink ref="Q1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Virtex 6</vt:lpstr>
      <vt:lpstr>Spartan 3</vt:lpstr>
      <vt:lpstr>Virtex 4</vt:lpstr>
      <vt:lpstr>Virtex6_stagewidth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Dinghe</dc:creator>
  <cp:lastModifiedBy>Jonas De Craene</cp:lastModifiedBy>
  <cp:lastPrinted>2012-11-29T19:26:11Z</cp:lastPrinted>
  <dcterms:modified xsi:type="dcterms:W3CDTF">2012-11-29T23:31:18Z</dcterms:modified>
</cp:coreProperties>
</file>